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phan2\AppData\Local\Microsoft\Windows\Temporary Internet Files\Content.Outlook\T9PSMN60\"/>
    </mc:Choice>
  </mc:AlternateContent>
  <bookViews>
    <workbookView xWindow="2205" yWindow="210" windowWidth="19845" windowHeight="10110" tabRatio="814" firstSheet="4" activeTab="11"/>
  </bookViews>
  <sheets>
    <sheet name="Responses" sheetId="19" r:id="rId1"/>
    <sheet name="Evaluator 1" sheetId="20" r:id="rId2"/>
    <sheet name="Evaluator 2" sheetId="23" r:id="rId3"/>
    <sheet name="Evaluator 3" sheetId="24" r:id="rId4"/>
    <sheet name="Evaluator 4" sheetId="25" r:id="rId5"/>
    <sheet name="Evaluator 5" sheetId="26" r:id="rId6"/>
    <sheet name="Evaluator 6" sheetId="30" r:id="rId7"/>
    <sheet name="Evaluator 7" sheetId="31" r:id="rId8"/>
    <sheet name="Evaluator 8" sheetId="32" r:id="rId9"/>
    <sheet name="Technical Summary" sheetId="4" r:id="rId10"/>
    <sheet name="Pricing Score Calculation" sheetId="27" r:id="rId11"/>
    <sheet name="Summary" sheetId="28" r:id="rId12"/>
    <sheet name="Criteria" sheetId="29" r:id="rId1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G4" i="28" l="1"/>
  <c r="H4" i="28"/>
  <c r="I4" i="28"/>
  <c r="I6" i="32" l="1"/>
  <c r="I6" i="28" s="1"/>
  <c r="H6" i="32"/>
  <c r="I6" i="4" s="1"/>
  <c r="A6" i="32"/>
  <c r="I5" i="32"/>
  <c r="I5" i="28" s="1"/>
  <c r="H5" i="32"/>
  <c r="I5" i="4" s="1"/>
  <c r="A5" i="32"/>
  <c r="A2" i="32"/>
  <c r="I6" i="31"/>
  <c r="H6" i="28" s="1"/>
  <c r="H6" i="31"/>
  <c r="H6" i="4" s="1"/>
  <c r="A6" i="31"/>
  <c r="I5" i="31"/>
  <c r="H5" i="28" s="1"/>
  <c r="H5" i="31"/>
  <c r="H5" i="4" s="1"/>
  <c r="A5" i="31"/>
  <c r="A2" i="31"/>
  <c r="I6" i="30"/>
  <c r="G6" i="28" s="1"/>
  <c r="H6" i="30"/>
  <c r="G6" i="4" s="1"/>
  <c r="A6" i="30"/>
  <c r="I5" i="30"/>
  <c r="G5" i="28" s="1"/>
  <c r="H5" i="30"/>
  <c r="G5" i="4" s="1"/>
  <c r="A5" i="30"/>
  <c r="A2" i="30"/>
  <c r="H18" i="29" l="1"/>
  <c r="H17" i="29"/>
  <c r="H16" i="29"/>
  <c r="H15" i="29"/>
  <c r="H14" i="29"/>
  <c r="H13" i="29"/>
  <c r="H19" i="29" s="1"/>
  <c r="B15" i="27" l="1"/>
  <c r="B14" i="27"/>
  <c r="H5" i="25" l="1"/>
  <c r="E5" i="4" s="1"/>
  <c r="I5" i="25"/>
  <c r="H5" i="24"/>
  <c r="D5" i="4" s="1"/>
  <c r="I5" i="24"/>
  <c r="C4" i="28"/>
  <c r="D4" i="28"/>
  <c r="E4" i="28"/>
  <c r="F4" i="28"/>
  <c r="B4" i="28"/>
  <c r="I6" i="26" l="1"/>
  <c r="I5" i="26"/>
  <c r="H6" i="26"/>
  <c r="F6" i="4" s="1"/>
  <c r="H5" i="26"/>
  <c r="F5" i="4" s="1"/>
  <c r="I6" i="25"/>
  <c r="H6" i="25"/>
  <c r="E6" i="4" s="1"/>
  <c r="I6" i="24"/>
  <c r="H6" i="24"/>
  <c r="D6" i="4" s="1"/>
  <c r="I6" i="23"/>
  <c r="I5" i="23"/>
  <c r="H6" i="23"/>
  <c r="C6" i="4" s="1"/>
  <c r="H5" i="23"/>
  <c r="C5" i="4" s="1"/>
  <c r="H6" i="20"/>
  <c r="B6" i="4" s="1"/>
  <c r="H5" i="20"/>
  <c r="B5" i="4" s="1"/>
  <c r="J5" i="4" s="1"/>
  <c r="I6" i="20"/>
  <c r="I5" i="20"/>
  <c r="J6" i="4" l="1"/>
  <c r="A6" i="26"/>
  <c r="A6" i="28"/>
  <c r="A5" i="26"/>
  <c r="A5" i="23" l="1"/>
  <c r="A5" i="25"/>
  <c r="A6" i="23"/>
  <c r="A6" i="4"/>
  <c r="A5" i="20"/>
  <c r="A5" i="24"/>
  <c r="A5" i="28"/>
  <c r="A5" i="4"/>
  <c r="A6" i="25"/>
  <c r="A6" i="20"/>
  <c r="A6" i="24"/>
  <c r="A2" i="28"/>
  <c r="B4" i="27"/>
  <c r="A2" i="4"/>
  <c r="A2" i="26"/>
  <c r="A2" i="25"/>
  <c r="A2" i="24"/>
  <c r="A2" i="23"/>
  <c r="A2" i="20"/>
  <c r="D9" i="27" l="1"/>
  <c r="C15" i="27" s="1"/>
  <c r="C9" i="27"/>
  <c r="C14" i="27" l="1"/>
  <c r="D10" i="27"/>
  <c r="D11" i="27" s="1"/>
  <c r="E5" i="28" l="1"/>
  <c r="B5" i="28"/>
  <c r="D5" i="28"/>
  <c r="C5" i="28"/>
  <c r="F5" i="28"/>
  <c r="J5" i="28" l="1"/>
  <c r="B6" i="28"/>
  <c r="F6" i="28"/>
  <c r="E6" i="28"/>
  <c r="C6" i="28"/>
  <c r="D6" i="28"/>
  <c r="J6" i="28" l="1"/>
  <c r="K5" i="28"/>
  <c r="K6" i="28"/>
  <c r="K5" i="4"/>
  <c r="K6" i="4"/>
</calcChain>
</file>

<file path=xl/sharedStrings.xml><?xml version="1.0" encoding="utf-8"?>
<sst xmlns="http://schemas.openxmlformats.org/spreadsheetml/2006/main" count="133" uniqueCount="56">
  <si>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</si>
  <si>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</si>
  <si>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</si>
  <si>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</si>
  <si>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</si>
  <si>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</si>
  <si>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</si>
  <si>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</si>
  <si>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</si>
  <si>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</si>
  <si>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</si>
  <si>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</si>
  <si>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</si>
  <si>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</si>
  <si>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</si>
  <si>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</si>
  <si>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</si>
  <si>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</si>
  <si>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</si>
  <si>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</si>
  <si>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</si>
  <si>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>J.T. Vaughn Construction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</si>
  <si>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</si>
  <si>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</si>
  <si>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</si>
  <si>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</si>
  <si>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</si>
  <si>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</si>
  <si>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</si>
  <si>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</si>
  <si>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</si>
  <si>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</si>
  <si>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</si>
  <si>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</si>
  <si>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credentials and Cost and Delivery Proposal (Section 4.2)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</si>
  <si>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</si>
  <si>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</si>
  <si>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</si>
  <si>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5. Respondent’s project planning and scheduling (Section 4.6)</t>
  </si>
  <si>
    <t>6. Respondent’s safety management program (Section 4.7)</t>
  </si>
  <si>
    <t>*Total =</t>
  </si>
  <si>
    <t>*Note:  Total should be equal to 100 if received 5-point per criterion.</t>
  </si>
  <si>
    <t>J. T. Vaughn Construction</t>
  </si>
  <si>
    <t>John A. Walker Roofing Co</t>
  </si>
  <si>
    <t>RFP730-17130 UHD ACAD Roof Replacement</t>
  </si>
  <si>
    <t>John A. Walker Roofing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</si>
  <si>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</si>
  <si>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</si>
  <si>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</si>
  <si>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</si>
  <si>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</si>
  <si>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</si>
  <si>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</si>
  <si>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</si>
  <si>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Prepared by: Senior Buyer 10/25/2017</t>
  </si>
  <si>
    <t>Checked by: Purchasing Director 10/25/2017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</si>
</sst>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</cellStyleXfs>
  <cellXfs count="13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2" fillId="29" borderId="3" xfId="0" applyFont="1" applyFill="1" applyBorder="1" applyAlignment="1">
      <alignment horizontal="center"/>
    </xf>
    <xf numFmtId="0" fontId="2" fillId="0" borderId="5" xfId="0" applyFont="1" applyBorder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2" fillId="0" borderId="26" xfId="0" applyNumberFormat="1" applyFont="1" applyFill="1" applyBorder="1"/>
    <xf numFmtId="0" fontId="2" fillId="0" borderId="3" xfId="0" applyFont="1" applyFill="1" applyBorder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3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right"/>
    </xf>
    <xf numFmtId="0" fontId="3" fillId="33" borderId="44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/>
    <xf numFmtId="0" fontId="29" fillId="0" borderId="27" xfId="45" applyFont="1" applyFill="1" applyBorder="1" applyAlignment="1">
      <alignment horizontal="center"/>
    </xf>
    <xf numFmtId="0" fontId="2" fillId="34" borderId="6" xfId="0" applyFont="1" applyFill="1" applyBorder="1" applyAlignment="1">
      <alignment horizontal="left"/>
    </xf>
    <xf numFmtId="2" fontId="2" fillId="34" borderId="24" xfId="0" applyNumberFormat="1" applyFont="1" applyFill="1" applyBorder="1"/>
    <xf numFmtId="2" fontId="2" fillId="34" borderId="25" xfId="0" applyNumberFormat="1" applyFont="1" applyFill="1" applyBorder="1"/>
    <xf numFmtId="2" fontId="2" fillId="34" borderId="26" xfId="0" applyNumberFormat="1" applyFont="1" applyFill="1" applyBorder="1"/>
    <xf numFmtId="0" fontId="2" fillId="34" borderId="3" xfId="0" applyFont="1" applyFill="1" applyBorder="1"/>
    <xf numFmtId="0" fontId="25" fillId="34" borderId="0" xfId="0" applyFont="1" applyFill="1" applyAlignment="1">
      <alignment horizontal="center"/>
    </xf>
    <xf numFmtId="0" fontId="0" fillId="34" borderId="0" xfId="0" applyFill="1"/>
    <xf numFmtId="2" fontId="2" fillId="0" borderId="28" xfId="0" applyNumberFormat="1" applyFont="1" applyBorder="1"/>
    <xf numFmtId="2" fontId="2" fillId="34" borderId="27" xfId="0" applyNumberFormat="1" applyFont="1" applyFill="1" applyBorder="1"/>
    <xf numFmtId="2" fontId="2" fillId="0" borderId="27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0" fillId="0" borderId="0" xfId="0" applyAlignment="1">
      <alignment horizontal="center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C5" sqref="C5"/>
    </sheetView>
  </sheetViews>
  <sheetFormatPr defaultRowHeight="12.75" x14ac:dyDescent="0.2"/>
  <cols>
    <col min="1" max="1" width="75.28515625" bestFit="1" customWidth="1"/>
    <col min="3" max="3" width="14.28515625" customWidth="1"/>
  </cols>
  <sheetData>
    <row r="2" spans="1:5" ht="15.75" x14ac:dyDescent="0.25">
      <c r="A2" s="9" t="s">
        <v>44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64" t="s">
        <v>42</v>
      </c>
      <c r="C5" s="88">
        <v>1324000</v>
      </c>
      <c r="D5" s="8"/>
      <c r="E5" s="8"/>
    </row>
    <row r="6" spans="1:5" s="1" customFormat="1" ht="15" x14ac:dyDescent="0.2">
      <c r="A6" s="64" t="s">
        <v>43</v>
      </c>
      <c r="C6" s="89">
        <v>1122825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workbookViewId="0">
      <selection activeCell="H16" sqref="H15:H16"/>
    </sheetView>
  </sheetViews>
  <sheetFormatPr defaultRowHeight="15" x14ac:dyDescent="0.2"/>
  <cols>
    <col min="1" max="1" width="43.85546875" style="2" customWidth="1"/>
    <col min="2" max="9" width="9.140625" style="2"/>
    <col min="10" max="10" width="17.5703125" style="2" bestFit="1" customWidth="1"/>
    <col min="11" max="13" width="9.42578125" style="2" customWidth="1"/>
    <col min="14" max="15" width="9" style="2" customWidth="1"/>
    <col min="16" max="16" width="17.5703125" style="2" bestFit="1" customWidth="1"/>
    <col min="17" max="17" width="13.42578125" style="2" customWidth="1"/>
    <col min="18" max="16384" width="9.140625" style="2"/>
  </cols>
  <sheetData>
    <row r="1" spans="1:17" ht="15.75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ht="15.75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15.75" thickBot="1" x14ac:dyDescent="0.25">
      <c r="P3" s="4"/>
      <c r="Q3" s="4"/>
    </row>
    <row r="4" spans="1:17" s="3" customFormat="1" ht="151.5" customHeight="1" thickBot="1" x14ac:dyDescent="0.25">
      <c r="A4" s="6" t="s">
        <v>2</v>
      </c>
      <c r="B4" s="14" t="s">
        <v>46</v>
      </c>
      <c r="C4" s="14" t="s">
        <v>47</v>
      </c>
      <c r="D4" s="14" t="s">
        <v>48</v>
      </c>
      <c r="E4" s="14" t="s">
        <v>49</v>
      </c>
      <c r="F4" s="14" t="s">
        <v>50</v>
      </c>
      <c r="G4" s="14" t="s">
        <v>51</v>
      </c>
      <c r="H4" s="14" t="s">
        <v>52</v>
      </c>
      <c r="I4" s="14" t="s">
        <v>53</v>
      </c>
      <c r="J4" s="15" t="s">
        <v>3</v>
      </c>
      <c r="K4" s="5" t="s">
        <v>1</v>
      </c>
      <c r="M4" s="10"/>
      <c r="N4" s="10"/>
      <c r="O4" s="10"/>
    </row>
    <row r="5" spans="1:17" ht="16.5" customHeight="1" x14ac:dyDescent="0.2">
      <c r="A5" s="12" t="str">
        <f>Responses!A5</f>
        <v>J. T. Vaughn Construction</v>
      </c>
      <c r="B5" s="16">
        <f>'Evaluator 1'!H5</f>
        <v>54</v>
      </c>
      <c r="C5" s="16">
        <f>'Evaluator 2'!H5</f>
        <v>46.5</v>
      </c>
      <c r="D5" s="17">
        <f>'Evaluator 3'!H5</f>
        <v>56.5</v>
      </c>
      <c r="E5" s="16">
        <f>'Evaluator 4'!H5</f>
        <v>56</v>
      </c>
      <c r="F5" s="18">
        <f>'Evaluator 5'!H5</f>
        <v>60</v>
      </c>
      <c r="G5" s="98">
        <f>'Evaluator 6'!H5</f>
        <v>42</v>
      </c>
      <c r="H5" s="98">
        <f>'Evaluator 7'!H5</f>
        <v>35</v>
      </c>
      <c r="I5" s="98">
        <f>'Evaluator 8'!H5</f>
        <v>57.3</v>
      </c>
      <c r="J5" s="16">
        <f>AVERAGE(B5:I5)</f>
        <v>50.912500000000001</v>
      </c>
      <c r="K5" s="13">
        <f>RANK(J5,$J$5:$J$6,0)</f>
        <v>2</v>
      </c>
      <c r="M5" s="11"/>
      <c r="N5" s="11"/>
      <c r="O5" s="11"/>
    </row>
    <row r="6" spans="1:17" ht="16.5" customHeight="1" x14ac:dyDescent="0.2">
      <c r="A6" s="12" t="str">
        <f>Responses!A6</f>
        <v>John A. Walker Roofing Co</v>
      </c>
      <c r="B6" s="16">
        <f>'Evaluator 1'!H6</f>
        <v>55</v>
      </c>
      <c r="C6" s="16">
        <f>'Evaluator 2'!H6</f>
        <v>54.5</v>
      </c>
      <c r="D6" s="17">
        <f>'Evaluator 3'!H6</f>
        <v>60</v>
      </c>
      <c r="E6" s="16">
        <f>'Evaluator 4'!H6</f>
        <v>56</v>
      </c>
      <c r="F6" s="18">
        <f>'Evaluator 5'!H6</f>
        <v>63.5</v>
      </c>
      <c r="G6" s="98">
        <f>'Evaluator 6'!H6</f>
        <v>56</v>
      </c>
      <c r="H6" s="98">
        <f>'Evaluator 7'!H6</f>
        <v>38</v>
      </c>
      <c r="I6" s="98">
        <f>'Evaluator 8'!H6</f>
        <v>51.599999999999994</v>
      </c>
      <c r="J6" s="16">
        <f>AVERAGE(B6:I6)</f>
        <v>54.325000000000003</v>
      </c>
      <c r="K6" s="13">
        <f>RANK(J6,$J$5:$J$6,0)</f>
        <v>1</v>
      </c>
      <c r="M6" s="11"/>
      <c r="N6" s="11"/>
      <c r="O6" s="11"/>
    </row>
    <row r="9" spans="1:17" x14ac:dyDescent="0.2">
      <c r="C9" s="63"/>
      <c r="D9" s="63"/>
      <c r="E9" s="63"/>
      <c r="F9" s="63"/>
      <c r="G9" s="63"/>
      <c r="H9" s="63"/>
      <c r="I9" s="63"/>
    </row>
    <row r="10" spans="1:17" x14ac:dyDescent="0.2">
      <c r="C10" s="63"/>
      <c r="D10" s="63"/>
      <c r="E10" s="63"/>
      <c r="F10" s="63"/>
      <c r="G10" s="63"/>
      <c r="H10" s="63"/>
      <c r="I10" s="63"/>
    </row>
  </sheetData>
  <mergeCells count="2">
    <mergeCell ref="A1:Q1"/>
    <mergeCell ref="A2:Q2"/>
  </mergeCells>
  <phoneticPr fontId="1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topLeftCell="A3" workbookViewId="0">
      <selection activeCell="F14" sqref="F14:F15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</cols>
  <sheetData>
    <row r="1" spans="1:4" x14ac:dyDescent="0.2">
      <c r="A1" s="25"/>
      <c r="B1" s="25"/>
      <c r="C1" s="25"/>
      <c r="D1" s="25"/>
    </row>
    <row r="2" spans="1:4" x14ac:dyDescent="0.2">
      <c r="A2" s="25"/>
      <c r="B2" s="25"/>
      <c r="C2" s="25"/>
      <c r="D2" s="25"/>
    </row>
    <row r="3" spans="1:4" ht="15.75" x14ac:dyDescent="0.2">
      <c r="A3" s="25"/>
      <c r="B3" s="104"/>
      <c r="C3" s="104"/>
      <c r="D3" s="105"/>
    </row>
    <row r="4" spans="1:4" x14ac:dyDescent="0.2">
      <c r="A4" s="25"/>
      <c r="B4" s="106" t="str">
        <f>Responses!A2</f>
        <v>RFP730-17130 UHD ACAD Roof Replacement</v>
      </c>
      <c r="C4" s="107"/>
      <c r="D4" s="107"/>
    </row>
    <row r="5" spans="1:4" x14ac:dyDescent="0.2">
      <c r="A5" s="25"/>
      <c r="B5" s="25"/>
      <c r="C5" s="25"/>
      <c r="D5" s="25"/>
    </row>
    <row r="6" spans="1:4" x14ac:dyDescent="0.2">
      <c r="A6" s="25"/>
      <c r="B6" s="25"/>
      <c r="C6" s="26" t="s">
        <v>11</v>
      </c>
      <c r="D6" s="90"/>
    </row>
    <row r="7" spans="1:4" ht="15.75" x14ac:dyDescent="0.25">
      <c r="A7" s="25"/>
      <c r="B7" s="27" t="s">
        <v>12</v>
      </c>
      <c r="C7" s="28" t="s">
        <v>45</v>
      </c>
      <c r="D7" s="28" t="s">
        <v>21</v>
      </c>
    </row>
    <row r="8" spans="1:4" ht="15.75" x14ac:dyDescent="0.25">
      <c r="A8" s="25"/>
      <c r="B8" s="29" t="s">
        <v>13</v>
      </c>
      <c r="C8" s="30">
        <v>1122825</v>
      </c>
      <c r="D8" s="31">
        <v>1324000</v>
      </c>
    </row>
    <row r="9" spans="1:4" ht="15.75" x14ac:dyDescent="0.25">
      <c r="A9" s="25"/>
      <c r="B9" s="32" t="s">
        <v>10</v>
      </c>
      <c r="C9" s="33">
        <f>SUM(C8:C8)</f>
        <v>1122825</v>
      </c>
      <c r="D9" s="33">
        <f t="shared" ref="D9" si="0">SUM(D8:D8)</f>
        <v>1324000</v>
      </c>
    </row>
    <row r="10" spans="1:4" ht="15.75" x14ac:dyDescent="0.25">
      <c r="A10" s="25"/>
      <c r="B10" s="29" t="s">
        <v>14</v>
      </c>
      <c r="C10" s="34">
        <v>0</v>
      </c>
      <c r="D10" s="31">
        <f>D9-C9</f>
        <v>201175</v>
      </c>
    </row>
    <row r="11" spans="1:4" ht="15.75" x14ac:dyDescent="0.25">
      <c r="A11" s="25"/>
      <c r="B11" s="35" t="s">
        <v>15</v>
      </c>
      <c r="C11" s="73">
        <v>30</v>
      </c>
      <c r="D11" s="36">
        <f>ABS($C$11-(D10/$C$9)*$C$11)</f>
        <v>24.624941553670432</v>
      </c>
    </row>
    <row r="12" spans="1:4" x14ac:dyDescent="0.2">
      <c r="A12" s="25"/>
      <c r="B12" s="66"/>
      <c r="C12" s="67"/>
      <c r="D12" s="66"/>
    </row>
    <row r="13" spans="1:4" x14ac:dyDescent="0.2">
      <c r="A13" s="25"/>
      <c r="B13" s="68" t="s">
        <v>16</v>
      </c>
      <c r="C13" s="68" t="s">
        <v>19</v>
      </c>
      <c r="D13" s="75" t="s">
        <v>20</v>
      </c>
    </row>
    <row r="14" spans="1:4" x14ac:dyDescent="0.2">
      <c r="A14" s="25"/>
      <c r="B14" s="66" t="str">
        <f>C7</f>
        <v>John A. Walker Roofing</v>
      </c>
      <c r="C14" s="69">
        <f>C9</f>
        <v>1122825</v>
      </c>
      <c r="D14" s="25">
        <v>30</v>
      </c>
    </row>
    <row r="15" spans="1:4" x14ac:dyDescent="0.2">
      <c r="A15" s="25"/>
      <c r="B15" s="70" t="str">
        <f>D7</f>
        <v>J.T. Vaughn Construction</v>
      </c>
      <c r="C15" s="71">
        <f>D9</f>
        <v>1324000</v>
      </c>
      <c r="D15" s="25">
        <v>24.62</v>
      </c>
    </row>
    <row r="16" spans="1:4" x14ac:dyDescent="0.2">
      <c r="B16" s="72"/>
      <c r="C16" s="72"/>
    </row>
  </sheetData>
  <sortState ref="B14:C19">
    <sortCondition ref="C14:C19"/>
  </sortState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D20" sqref="D20"/>
    </sheetView>
  </sheetViews>
  <sheetFormatPr defaultRowHeight="12.75" x14ac:dyDescent="0.2"/>
  <cols>
    <col min="1" max="1" width="44" bestFit="1" customWidth="1"/>
    <col min="2" max="3" width="7" bestFit="1" customWidth="1"/>
    <col min="4" max="4" width="8.28515625" bestFit="1" customWidth="1"/>
    <col min="5" max="6" width="7" bestFit="1" customWidth="1"/>
    <col min="7" max="9" width="7" style="53" customWidth="1"/>
    <col min="10" max="10" width="17.5703125" bestFit="1" customWidth="1"/>
    <col min="11" max="11" width="10.42578125" bestFit="1" customWidth="1"/>
  </cols>
  <sheetData>
    <row r="1" spans="1:12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x14ac:dyDescent="0.2">
      <c r="A2" s="103" t="str">
        <f>Responses!A2</f>
        <v>RFP730-17130 UHD ACAD Roof Replacement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 ht="15.75" thickBot="1" x14ac:dyDescent="0.25">
      <c r="A3" s="54"/>
      <c r="B3" s="54"/>
      <c r="C3" s="54"/>
      <c r="D3" s="54"/>
      <c r="E3" s="54"/>
      <c r="F3" s="54"/>
      <c r="G3" s="54"/>
      <c r="H3" s="54"/>
      <c r="I3" s="54"/>
      <c r="J3" s="60"/>
      <c r="K3" s="60"/>
    </row>
    <row r="4" spans="1:12" ht="121.5" customHeight="1" thickBot="1" x14ac:dyDescent="0.25">
      <c r="A4" s="6" t="s">
        <v>2</v>
      </c>
      <c r="B4" s="37" t="str">
        <f>'Technical Summary'!B4</f>
        <v>Evaluator 1</v>
      </c>
      <c r="C4" s="37" t="str">
        <f>'Technical Summary'!C4</f>
        <v>Evaluator 2</v>
      </c>
      <c r="D4" s="37" t="str">
        <f>'Technical Summary'!D4</f>
        <v>Evaluator 3</v>
      </c>
      <c r="E4" s="37" t="str">
        <f>'Technical Summary'!E4</f>
        <v>Evaluator 4</v>
      </c>
      <c r="F4" s="37" t="str">
        <f>'Technical Summary'!F4</f>
        <v>Evaluator 5</v>
      </c>
      <c r="G4" s="37" t="str">
        <f>'Technical Summary'!G4</f>
        <v>Evaluator 6</v>
      </c>
      <c r="H4" s="37" t="str">
        <f>'Technical Summary'!H4</f>
        <v>Evaluator 7</v>
      </c>
      <c r="I4" s="37" t="str">
        <f>'Technical Summary'!I4</f>
        <v>Evaluator 8</v>
      </c>
      <c r="J4" s="38" t="s">
        <v>3</v>
      </c>
      <c r="K4" s="5" t="s">
        <v>1</v>
      </c>
    </row>
    <row r="5" spans="1:12" s="72" customFormat="1" ht="15" x14ac:dyDescent="0.2">
      <c r="A5" s="39" t="str">
        <f>Responses!A5</f>
        <v>J. T. Vaughn Construction</v>
      </c>
      <c r="B5" s="76">
        <f>'Evaluator 1'!I5</f>
        <v>78.62</v>
      </c>
      <c r="C5" s="77">
        <f>'Evaluator 2'!I5</f>
        <v>71.12</v>
      </c>
      <c r="D5" s="77">
        <f>'Evaluator 3'!I5</f>
        <v>81.12</v>
      </c>
      <c r="E5" s="77">
        <f>'Evaluator 4'!I5</f>
        <v>80.62</v>
      </c>
      <c r="F5" s="77">
        <f>'Evaluator 5'!I5</f>
        <v>84.62</v>
      </c>
      <c r="G5" s="100">
        <f>'Evaluator 6'!I5</f>
        <v>66.62</v>
      </c>
      <c r="H5" s="100">
        <f>'Evaluator 7'!I5</f>
        <v>59.620000000000005</v>
      </c>
      <c r="I5" s="100">
        <f>'Evaluator 8'!I5</f>
        <v>81.92</v>
      </c>
      <c r="J5" s="78">
        <f>AVERAGE(B5:I5)</f>
        <v>75.532499999999999</v>
      </c>
      <c r="K5" s="79">
        <f>RANK(J5,$J$5:$J$6,0)</f>
        <v>2</v>
      </c>
      <c r="L5" s="87">
        <v>1</v>
      </c>
    </row>
    <row r="6" spans="1:12" s="97" customFormat="1" ht="15" x14ac:dyDescent="0.2">
      <c r="A6" s="91" t="str">
        <f>Responses!A6</f>
        <v>John A. Walker Roofing Co</v>
      </c>
      <c r="B6" s="92">
        <f>'Evaluator 1'!I6</f>
        <v>85</v>
      </c>
      <c r="C6" s="93">
        <f>'Evaluator 2'!I6</f>
        <v>84.5</v>
      </c>
      <c r="D6" s="93">
        <f>'Evaluator 3'!I6</f>
        <v>90</v>
      </c>
      <c r="E6" s="93">
        <f>'Evaluator 4'!I6</f>
        <v>86</v>
      </c>
      <c r="F6" s="93">
        <f>'Evaluator 5'!I6</f>
        <v>93.5</v>
      </c>
      <c r="G6" s="99">
        <f>'Evaluator 6'!I6</f>
        <v>86</v>
      </c>
      <c r="H6" s="99">
        <f>'Evaluator 7'!I6</f>
        <v>68</v>
      </c>
      <c r="I6" s="99">
        <f>'Evaluator 8'!I6</f>
        <v>81.599999999999994</v>
      </c>
      <c r="J6" s="94">
        <f>AVERAGE(B6:I6)</f>
        <v>84.325000000000003</v>
      </c>
      <c r="K6" s="95">
        <f>RANK(J6,$J$5:$J$6,0)</f>
        <v>1</v>
      </c>
      <c r="L6" s="96">
        <v>2</v>
      </c>
    </row>
    <row r="8" spans="1:12" x14ac:dyDescent="0.2">
      <c r="D8" s="53"/>
      <c r="E8" s="53"/>
      <c r="F8" s="53"/>
      <c r="J8" s="53"/>
    </row>
    <row r="9" spans="1:12" x14ac:dyDescent="0.2">
      <c r="D9" s="53"/>
      <c r="E9" s="53"/>
      <c r="F9" s="53"/>
      <c r="J9" s="53"/>
    </row>
    <row r="11" spans="1:12" ht="15" x14ac:dyDescent="0.2">
      <c r="A11" s="61" t="s">
        <v>54</v>
      </c>
    </row>
    <row r="12" spans="1:12" ht="15" x14ac:dyDescent="0.2">
      <c r="A12" s="54"/>
    </row>
    <row r="13" spans="1:12" ht="15" x14ac:dyDescent="0.2">
      <c r="A13" s="61" t="s">
        <v>55</v>
      </c>
    </row>
  </sheetData>
  <mergeCells count="2">
    <mergeCell ref="A1:K1"/>
    <mergeCell ref="A2:K2"/>
  </mergeCells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7" sqref="J17"/>
    </sheetView>
  </sheetViews>
  <sheetFormatPr defaultRowHeight="12.75" x14ac:dyDescent="0.2"/>
  <cols>
    <col min="1" max="1" width="33.140625" customWidth="1"/>
    <col min="5" max="5" width="34.140625" customWidth="1"/>
  </cols>
  <sheetData>
    <row r="1" spans="1:8" ht="27.75" customHeight="1" x14ac:dyDescent="0.2">
      <c r="A1" s="112" t="s">
        <v>22</v>
      </c>
      <c r="B1" s="112"/>
      <c r="C1" s="112"/>
      <c r="D1" s="112"/>
      <c r="E1" s="112"/>
      <c r="F1" s="112"/>
      <c r="G1" s="112"/>
      <c r="H1" s="112"/>
    </row>
    <row r="2" spans="1:8" x14ac:dyDescent="0.2">
      <c r="A2" s="112"/>
      <c r="B2" s="112"/>
      <c r="C2" s="112"/>
      <c r="D2" s="112"/>
      <c r="E2" s="112"/>
      <c r="F2" s="112"/>
      <c r="G2" s="112"/>
      <c r="H2" s="112"/>
    </row>
    <row r="3" spans="1:8" ht="15.75" thickBot="1" x14ac:dyDescent="0.25">
      <c r="A3" s="54"/>
      <c r="B3" s="54"/>
      <c r="C3" s="54"/>
      <c r="D3" s="54"/>
      <c r="E3" s="54"/>
      <c r="F3" s="54"/>
      <c r="G3" s="54"/>
      <c r="H3" s="54"/>
    </row>
    <row r="4" spans="1:8" ht="16.5" thickTop="1" x14ac:dyDescent="0.25">
      <c r="A4" s="113" t="s">
        <v>23</v>
      </c>
      <c r="B4" s="114"/>
      <c r="C4" s="114"/>
      <c r="D4" s="114"/>
      <c r="E4" s="115"/>
      <c r="F4" s="54"/>
      <c r="G4" s="54"/>
      <c r="H4" s="54"/>
    </row>
    <row r="5" spans="1:8" ht="15" x14ac:dyDescent="0.2">
      <c r="A5" s="116" t="s">
        <v>24</v>
      </c>
      <c r="B5" s="117"/>
      <c r="C5" s="117"/>
      <c r="D5" s="117"/>
      <c r="E5" s="118"/>
      <c r="F5" s="54"/>
      <c r="G5" s="54"/>
      <c r="H5" s="54"/>
    </row>
    <row r="6" spans="1:8" ht="15" x14ac:dyDescent="0.2">
      <c r="A6" s="109" t="s">
        <v>25</v>
      </c>
      <c r="B6" s="110"/>
      <c r="C6" s="110"/>
      <c r="D6" s="110"/>
      <c r="E6" s="111"/>
      <c r="F6" s="54"/>
      <c r="G6" s="54"/>
      <c r="H6" s="54"/>
    </row>
    <row r="7" spans="1:8" ht="15" x14ac:dyDescent="0.2">
      <c r="A7" s="109" t="s">
        <v>26</v>
      </c>
      <c r="B7" s="110"/>
      <c r="C7" s="110"/>
      <c r="D7" s="110"/>
      <c r="E7" s="111"/>
      <c r="F7" s="54"/>
      <c r="G7" s="54"/>
      <c r="H7" s="54"/>
    </row>
    <row r="8" spans="1:8" ht="15" x14ac:dyDescent="0.2">
      <c r="A8" s="109" t="s">
        <v>27</v>
      </c>
      <c r="B8" s="110"/>
      <c r="C8" s="110"/>
      <c r="D8" s="110"/>
      <c r="E8" s="111"/>
      <c r="F8" s="54"/>
      <c r="G8" s="54"/>
      <c r="H8" s="54"/>
    </row>
    <row r="9" spans="1:8" ht="15" x14ac:dyDescent="0.2">
      <c r="A9" s="109" t="s">
        <v>28</v>
      </c>
      <c r="B9" s="110"/>
      <c r="C9" s="110"/>
      <c r="D9" s="110"/>
      <c r="E9" s="111"/>
      <c r="F9" s="54"/>
      <c r="G9" s="54"/>
      <c r="H9" s="54"/>
    </row>
    <row r="10" spans="1:8" ht="15.75" thickBot="1" x14ac:dyDescent="0.25">
      <c r="A10" s="123" t="s">
        <v>29</v>
      </c>
      <c r="B10" s="124"/>
      <c r="C10" s="124"/>
      <c r="D10" s="124"/>
      <c r="E10" s="125"/>
      <c r="F10" s="54"/>
      <c r="G10" s="54"/>
      <c r="H10" s="54"/>
    </row>
    <row r="11" spans="1:8" ht="16.5" thickTop="1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8" ht="16.5" thickTop="1" x14ac:dyDescent="0.25">
      <c r="A12" s="126" t="s">
        <v>30</v>
      </c>
      <c r="B12" s="127"/>
      <c r="C12" s="127"/>
      <c r="D12" s="127"/>
      <c r="E12" s="127"/>
      <c r="F12" s="80" t="s">
        <v>31</v>
      </c>
      <c r="G12" s="80" t="s">
        <v>32</v>
      </c>
      <c r="H12" s="81" t="s">
        <v>33</v>
      </c>
    </row>
    <row r="13" spans="1:8" ht="33.75" customHeight="1" x14ac:dyDescent="0.2">
      <c r="A13" s="128" t="s">
        <v>34</v>
      </c>
      <c r="B13" s="129"/>
      <c r="C13" s="129"/>
      <c r="D13" s="129"/>
      <c r="E13" s="130"/>
      <c r="F13" s="82"/>
      <c r="G13" s="83">
        <v>6</v>
      </c>
      <c r="H13" s="84">
        <f t="shared" ref="H13:H18" si="0">F13*G13</f>
        <v>0</v>
      </c>
    </row>
    <row r="14" spans="1:8" ht="50.25" customHeight="1" x14ac:dyDescent="0.2">
      <c r="A14" s="128" t="s">
        <v>35</v>
      </c>
      <c r="B14" s="129"/>
      <c r="C14" s="129"/>
      <c r="D14" s="129"/>
      <c r="E14" s="130"/>
      <c r="F14" s="83"/>
      <c r="G14" s="83">
        <v>4</v>
      </c>
      <c r="H14" s="84">
        <f t="shared" si="0"/>
        <v>0</v>
      </c>
    </row>
    <row r="15" spans="1:8" ht="32.25" customHeight="1" x14ac:dyDescent="0.2">
      <c r="A15" s="128" t="s">
        <v>36</v>
      </c>
      <c r="B15" s="129"/>
      <c r="C15" s="129"/>
      <c r="D15" s="129"/>
      <c r="E15" s="130"/>
      <c r="F15" s="83"/>
      <c r="G15" s="83">
        <v>3</v>
      </c>
      <c r="H15" s="84">
        <f t="shared" si="0"/>
        <v>0</v>
      </c>
    </row>
    <row r="16" spans="1:8" ht="30" customHeight="1" x14ac:dyDescent="0.2">
      <c r="A16" s="119" t="s">
        <v>37</v>
      </c>
      <c r="B16" s="120"/>
      <c r="C16" s="120"/>
      <c r="D16" s="120"/>
      <c r="E16" s="121"/>
      <c r="F16" s="83"/>
      <c r="G16" s="83">
        <v>3</v>
      </c>
      <c r="H16" s="84">
        <f t="shared" si="0"/>
        <v>0</v>
      </c>
    </row>
    <row r="17" spans="1:8" ht="33.75" customHeight="1" x14ac:dyDescent="0.2">
      <c r="A17" s="119" t="s">
        <v>38</v>
      </c>
      <c r="B17" s="120"/>
      <c r="C17" s="120"/>
      <c r="D17" s="120"/>
      <c r="E17" s="121"/>
      <c r="F17" s="83"/>
      <c r="G17" s="83">
        <v>3</v>
      </c>
      <c r="H17" s="84">
        <f t="shared" si="0"/>
        <v>0</v>
      </c>
    </row>
    <row r="18" spans="1:8" ht="26.25" customHeight="1" x14ac:dyDescent="0.2">
      <c r="A18" s="119" t="s">
        <v>39</v>
      </c>
      <c r="B18" s="120"/>
      <c r="C18" s="120"/>
      <c r="D18" s="120"/>
      <c r="E18" s="121"/>
      <c r="F18" s="83"/>
      <c r="G18" s="83">
        <v>1</v>
      </c>
      <c r="H18" s="84">
        <f t="shared" si="0"/>
        <v>0</v>
      </c>
    </row>
    <row r="19" spans="1:8" ht="16.5" thickBot="1" x14ac:dyDescent="0.3">
      <c r="A19" s="54"/>
      <c r="B19" s="54"/>
      <c r="C19" s="54"/>
      <c r="D19" s="54"/>
      <c r="E19" s="54"/>
      <c r="F19" s="54"/>
      <c r="G19" s="85" t="s">
        <v>40</v>
      </c>
      <c r="H19" s="86">
        <f>SUM(H13:H18)</f>
        <v>0</v>
      </c>
    </row>
    <row r="20" spans="1:8" ht="15" x14ac:dyDescent="0.2">
      <c r="A20" s="122" t="s">
        <v>41</v>
      </c>
      <c r="B20" s="122"/>
      <c r="C20" s="122"/>
      <c r="D20" s="122"/>
      <c r="E20" s="122"/>
      <c r="F20" s="54"/>
      <c r="G20" s="54"/>
      <c r="H20" s="54"/>
    </row>
  </sheetData>
  <protectedRanges>
    <protectedRange sqref="F14:F18" name="Points_1"/>
  </protectedRanges>
  <mergeCells count="16">
    <mergeCell ref="A16:E16"/>
    <mergeCell ref="A17:E17"/>
    <mergeCell ref="A18:E18"/>
    <mergeCell ref="A20:E20"/>
    <mergeCell ref="A9:E9"/>
    <mergeCell ref="A10:E10"/>
    <mergeCell ref="A12:E12"/>
    <mergeCell ref="A13:E13"/>
    <mergeCell ref="A14:E14"/>
    <mergeCell ref="A15:E15"/>
    <mergeCell ref="A8:E8"/>
    <mergeCell ref="A1:H2"/>
    <mergeCell ref="A4:E4"/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5" sqref="B5:B6"/>
    </sheetView>
  </sheetViews>
  <sheetFormatPr defaultRowHeight="12.75" x14ac:dyDescent="0.2"/>
  <cols>
    <col min="1" max="1" width="38.28515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3" customWidth="1"/>
    <col min="8" max="8" width="12.42578125" customWidth="1"/>
  </cols>
  <sheetData>
    <row r="1" spans="1:10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9"/>
      <c r="J1" s="19"/>
    </row>
    <row r="2" spans="1:10" ht="12.75" customHeight="1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96.75" customHeight="1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57" t="s">
        <v>18</v>
      </c>
      <c r="H4" s="62" t="s">
        <v>17</v>
      </c>
      <c r="I4" s="62" t="s">
        <v>10</v>
      </c>
      <c r="J4" s="23"/>
    </row>
    <row r="5" spans="1:10" ht="16.5" thickTop="1" x14ac:dyDescent="0.2">
      <c r="A5" s="59" t="str">
        <f>Responses!A5</f>
        <v>J. T. Vaughn Construction</v>
      </c>
      <c r="B5" s="25">
        <v>24.62</v>
      </c>
      <c r="C5" s="65">
        <v>16</v>
      </c>
      <c r="D5" s="65">
        <v>13.5</v>
      </c>
      <c r="E5" s="65">
        <v>12</v>
      </c>
      <c r="F5" s="65">
        <v>9</v>
      </c>
      <c r="G5" s="74">
        <v>3.5</v>
      </c>
      <c r="H5" s="24">
        <f>SUM(C5:G5)</f>
        <v>54</v>
      </c>
      <c r="I5" s="18">
        <f>SUM(B5:G5)</f>
        <v>78.62</v>
      </c>
      <c r="J5" s="23"/>
    </row>
    <row r="6" spans="1:10" ht="15" x14ac:dyDescent="0.2">
      <c r="A6" s="59" t="str">
        <f>Responses!A6</f>
        <v>John A. Walker Roofing Co</v>
      </c>
      <c r="B6" s="25">
        <v>30</v>
      </c>
      <c r="C6" s="65">
        <v>16</v>
      </c>
      <c r="D6" s="65">
        <v>12</v>
      </c>
      <c r="E6" s="65">
        <v>13.5</v>
      </c>
      <c r="F6" s="65">
        <v>10.5</v>
      </c>
      <c r="G6" s="74">
        <v>3</v>
      </c>
      <c r="H6" s="58">
        <f>SUM(C6:G6)</f>
        <v>55</v>
      </c>
      <c r="I6" s="18">
        <f>SUM(B6:G6)</f>
        <v>85</v>
      </c>
      <c r="J6" s="19"/>
    </row>
    <row r="7" spans="1:10" x14ac:dyDescent="0.2">
      <c r="J7" s="40"/>
    </row>
    <row r="8" spans="1:10" x14ac:dyDescent="0.2">
      <c r="J8" s="40"/>
    </row>
    <row r="9" spans="1:10" x14ac:dyDescent="0.2">
      <c r="A9" s="19"/>
      <c r="J9" s="40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12" sqref="B12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3" customWidth="1"/>
    <col min="8" max="8" width="10.2851562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</row>
    <row r="2" spans="1:9" ht="12.75" customHeight="1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41"/>
      <c r="B3" s="41"/>
      <c r="C3" s="41"/>
      <c r="D3" s="41"/>
      <c r="E3" s="41"/>
      <c r="F3" s="41"/>
      <c r="H3" s="42"/>
    </row>
    <row r="4" spans="1:9" ht="75" thickTop="1" thickBot="1" x14ac:dyDescent="0.25">
      <c r="A4" s="43" t="s">
        <v>4</v>
      </c>
      <c r="B4" s="44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57" t="s">
        <v>18</v>
      </c>
      <c r="H4" s="62" t="s">
        <v>17</v>
      </c>
      <c r="I4" s="62" t="s">
        <v>10</v>
      </c>
    </row>
    <row r="5" spans="1:9" ht="18" customHeight="1" thickTop="1" x14ac:dyDescent="0.2">
      <c r="A5" s="59" t="str">
        <f>Responses!A5</f>
        <v>J. T. Vaughn Construction</v>
      </c>
      <c r="B5" s="17">
        <v>24.62</v>
      </c>
      <c r="C5" s="65">
        <v>16</v>
      </c>
      <c r="D5" s="65">
        <v>6</v>
      </c>
      <c r="E5" s="65">
        <v>12</v>
      </c>
      <c r="F5" s="65">
        <v>9</v>
      </c>
      <c r="G5" s="74">
        <v>3.5</v>
      </c>
      <c r="H5" s="58">
        <f>SUM(C5:G5)</f>
        <v>46.5</v>
      </c>
      <c r="I5" s="18">
        <f>SUM(B5:G5)</f>
        <v>71.12</v>
      </c>
    </row>
    <row r="6" spans="1:9" ht="22.5" customHeight="1" x14ac:dyDescent="0.2">
      <c r="A6" s="59" t="str">
        <f>Responses!A6</f>
        <v>John A. Walker Roofing Co</v>
      </c>
      <c r="B6" s="17">
        <v>30</v>
      </c>
      <c r="C6" s="65">
        <v>18</v>
      </c>
      <c r="D6" s="65">
        <v>12</v>
      </c>
      <c r="E6" s="65">
        <v>12</v>
      </c>
      <c r="F6" s="65">
        <v>9</v>
      </c>
      <c r="G6" s="74">
        <v>3.5</v>
      </c>
      <c r="H6" s="58">
        <f>SUM(C6:G6)</f>
        <v>54.5</v>
      </c>
      <c r="I6" s="18">
        <f>SUM(B6:G6)</f>
        <v>84.5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53" customWidth="1"/>
    <col min="8" max="8" width="13.4257812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</row>
    <row r="2" spans="1:9" ht="12.75" customHeight="1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45"/>
      <c r="B3" s="45"/>
      <c r="C3" s="45"/>
      <c r="D3" s="45"/>
      <c r="E3" s="45"/>
      <c r="F3" s="45"/>
      <c r="H3" s="46"/>
    </row>
    <row r="4" spans="1:9" ht="75" thickTop="1" thickBot="1" x14ac:dyDescent="0.25">
      <c r="A4" s="47" t="s">
        <v>4</v>
      </c>
      <c r="B4" s="48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57" t="s">
        <v>18</v>
      </c>
      <c r="H4" s="62" t="s">
        <v>17</v>
      </c>
      <c r="I4" s="62" t="s">
        <v>10</v>
      </c>
    </row>
    <row r="5" spans="1:9" ht="23.25" customHeight="1" thickTop="1" x14ac:dyDescent="0.2">
      <c r="A5" s="59" t="str">
        <f>Responses!A5</f>
        <v>J. T. Vaughn Construction</v>
      </c>
      <c r="B5" s="17">
        <v>24.62</v>
      </c>
      <c r="C5" s="65">
        <v>18</v>
      </c>
      <c r="D5" s="65">
        <v>10.5</v>
      </c>
      <c r="E5" s="65">
        <v>12</v>
      </c>
      <c r="F5" s="65">
        <v>12</v>
      </c>
      <c r="G5" s="74">
        <v>4</v>
      </c>
      <c r="H5" s="58">
        <f>SUM(C5:G5)</f>
        <v>56.5</v>
      </c>
      <c r="I5" s="18">
        <f>SUM(B5:G5)</f>
        <v>81.12</v>
      </c>
    </row>
    <row r="6" spans="1:9" ht="20.25" customHeight="1" x14ac:dyDescent="0.2">
      <c r="A6" s="59" t="str">
        <f>Responses!A6</f>
        <v>John A. Walker Roofing Co</v>
      </c>
      <c r="B6" s="17">
        <v>30</v>
      </c>
      <c r="C6" s="65">
        <v>18</v>
      </c>
      <c r="D6" s="65">
        <v>13.5</v>
      </c>
      <c r="E6" s="65">
        <v>12</v>
      </c>
      <c r="F6" s="65">
        <v>12</v>
      </c>
      <c r="G6" s="74">
        <v>4.5</v>
      </c>
      <c r="H6" s="58">
        <f t="shared" ref="H6" si="0">SUM(C6:G6)</f>
        <v>60</v>
      </c>
      <c r="I6" s="18">
        <f t="shared" ref="I6" si="1">SUM(B6:G6)</f>
        <v>90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29" sqref="G29"/>
    </sheetView>
  </sheetViews>
  <sheetFormatPr defaultRowHeight="12.75" x14ac:dyDescent="0.2"/>
  <cols>
    <col min="1" max="1" width="34.28515625" customWidth="1"/>
    <col min="2" max="2" width="9.140625" customWidth="1"/>
    <col min="3" max="4" width="6.7109375" customWidth="1"/>
    <col min="5" max="5" width="7" customWidth="1"/>
    <col min="6" max="6" width="6.42578125" customWidth="1"/>
    <col min="7" max="7" width="6.42578125" style="53" customWidth="1"/>
    <col min="8" max="8" width="11.14062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</row>
    <row r="2" spans="1:9" ht="12.75" customHeight="1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49"/>
      <c r="B3" s="49"/>
      <c r="C3" s="49"/>
      <c r="D3" s="49"/>
      <c r="E3" s="49"/>
      <c r="F3" s="49"/>
      <c r="H3" s="50"/>
    </row>
    <row r="4" spans="1:9" ht="75" thickTop="1" thickBot="1" x14ac:dyDescent="0.25">
      <c r="A4" s="51" t="s">
        <v>4</v>
      </c>
      <c r="B4" s="52" t="s">
        <v>5</v>
      </c>
      <c r="C4" s="52" t="s">
        <v>6</v>
      </c>
      <c r="D4" s="52" t="s">
        <v>7</v>
      </c>
      <c r="E4" s="52" t="s">
        <v>8</v>
      </c>
      <c r="F4" s="52" t="s">
        <v>9</v>
      </c>
      <c r="G4" s="57" t="s">
        <v>18</v>
      </c>
      <c r="H4" s="62" t="s">
        <v>17</v>
      </c>
      <c r="I4" s="62" t="s">
        <v>10</v>
      </c>
    </row>
    <row r="5" spans="1:9" ht="18.75" customHeight="1" thickTop="1" x14ac:dyDescent="0.2">
      <c r="A5" s="59" t="str">
        <f>Responses!A5</f>
        <v>J. T. Vaughn Construction</v>
      </c>
      <c r="B5" s="17">
        <v>24.62</v>
      </c>
      <c r="C5" s="65">
        <v>16</v>
      </c>
      <c r="D5" s="65">
        <v>12</v>
      </c>
      <c r="E5" s="65">
        <v>12</v>
      </c>
      <c r="F5" s="65">
        <v>12</v>
      </c>
      <c r="G5" s="74">
        <v>4</v>
      </c>
      <c r="H5" s="58">
        <f>SUM(C5:G5)</f>
        <v>56</v>
      </c>
      <c r="I5" s="18">
        <f>SUM(B5:G5)</f>
        <v>80.62</v>
      </c>
    </row>
    <row r="6" spans="1:9" ht="18.75" customHeight="1" x14ac:dyDescent="0.2">
      <c r="A6" s="59" t="str">
        <f>Responses!A6</f>
        <v>John A. Walker Roofing Co</v>
      </c>
      <c r="B6" s="17">
        <v>30</v>
      </c>
      <c r="C6" s="65">
        <v>16</v>
      </c>
      <c r="D6" s="65">
        <v>12</v>
      </c>
      <c r="E6" s="65">
        <v>12</v>
      </c>
      <c r="F6" s="65">
        <v>12</v>
      </c>
      <c r="G6" s="74">
        <v>4</v>
      </c>
      <c r="H6" s="58">
        <f t="shared" ref="H6" si="0">SUM(C6:G6)</f>
        <v>56</v>
      </c>
      <c r="I6" s="18">
        <f>SUM(B6:G6)</f>
        <v>86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9" customWidth="1"/>
    <col min="2" max="2" width="7" bestFit="1" customWidth="1"/>
    <col min="3" max="3" width="6.5703125" customWidth="1"/>
    <col min="4" max="4" width="6.42578125" customWidth="1"/>
    <col min="5" max="5" width="6.28515625" customWidth="1"/>
    <col min="6" max="6" width="6.85546875" customWidth="1"/>
    <col min="7" max="7" width="6.85546875" style="53" customWidth="1"/>
    <col min="8" max="8" width="11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</row>
    <row r="2" spans="1:9" ht="12.75" customHeight="1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53"/>
      <c r="B3" s="53"/>
      <c r="C3" s="53"/>
      <c r="D3" s="53"/>
      <c r="E3" s="53"/>
      <c r="F3" s="53"/>
      <c r="H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18</v>
      </c>
      <c r="H4" s="62" t="s">
        <v>17</v>
      </c>
      <c r="I4" s="62" t="s">
        <v>10</v>
      </c>
    </row>
    <row r="5" spans="1:9" ht="22.5" customHeight="1" thickTop="1" x14ac:dyDescent="0.2">
      <c r="A5" s="59" t="str">
        <f>Responses!A5</f>
        <v>J. T. Vaughn Construction</v>
      </c>
      <c r="B5" s="17">
        <v>24.62</v>
      </c>
      <c r="C5" s="65">
        <v>18</v>
      </c>
      <c r="D5" s="65">
        <v>10.5</v>
      </c>
      <c r="E5" s="65">
        <v>13.5</v>
      </c>
      <c r="F5" s="65">
        <v>13.5</v>
      </c>
      <c r="G5" s="74">
        <v>4.5</v>
      </c>
      <c r="H5" s="58">
        <f>SUM(C5:G5)</f>
        <v>60</v>
      </c>
      <c r="I5" s="18">
        <f>SUM(B5:G5)</f>
        <v>84.62</v>
      </c>
    </row>
    <row r="6" spans="1:9" ht="21" customHeight="1" x14ac:dyDescent="0.2">
      <c r="A6" s="59" t="str">
        <f>Responses!A6</f>
        <v>John A. Walker Roofing Co</v>
      </c>
      <c r="B6" s="17">
        <v>30</v>
      </c>
      <c r="C6" s="65">
        <v>20</v>
      </c>
      <c r="D6" s="65">
        <v>13.5</v>
      </c>
      <c r="E6" s="65">
        <v>13.5</v>
      </c>
      <c r="F6" s="65">
        <v>12</v>
      </c>
      <c r="G6" s="74">
        <v>4.5</v>
      </c>
      <c r="H6" s="58">
        <f t="shared" ref="H6" si="0">SUM(C6:G6)</f>
        <v>63.5</v>
      </c>
      <c r="I6" s="18">
        <f t="shared" ref="I6" si="1">SUM(B6:G6)</f>
        <v>93.5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6.570312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53"/>
    </row>
    <row r="2" spans="1:9" ht="15.75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53"/>
      <c r="B3" s="53"/>
      <c r="C3" s="53"/>
      <c r="D3" s="53"/>
      <c r="E3" s="53"/>
      <c r="F3" s="53"/>
      <c r="G3" s="53"/>
      <c r="H3" s="55"/>
      <c r="I3" s="53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18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J. T. Vaughn Construction</v>
      </c>
      <c r="B5" s="17">
        <v>24.62</v>
      </c>
      <c r="C5" s="65">
        <v>12</v>
      </c>
      <c r="D5" s="65">
        <v>9</v>
      </c>
      <c r="E5" s="65">
        <v>9</v>
      </c>
      <c r="F5" s="65">
        <v>9</v>
      </c>
      <c r="G5" s="74">
        <v>3</v>
      </c>
      <c r="H5" s="58">
        <f>SUM(C5:G5)</f>
        <v>42</v>
      </c>
      <c r="I5" s="18">
        <f>SUM(B5:G5)</f>
        <v>66.62</v>
      </c>
    </row>
    <row r="6" spans="1:9" ht="15" x14ac:dyDescent="0.2">
      <c r="A6" s="59" t="str">
        <f>Responses!A6</f>
        <v>John A. Walker Roofing Co</v>
      </c>
      <c r="B6" s="17">
        <v>30</v>
      </c>
      <c r="C6" s="65">
        <v>16</v>
      </c>
      <c r="D6" s="65">
        <v>12</v>
      </c>
      <c r="E6" s="65">
        <v>12</v>
      </c>
      <c r="F6" s="65">
        <v>12</v>
      </c>
      <c r="G6" s="74">
        <v>4</v>
      </c>
      <c r="H6" s="58">
        <f t="shared" ref="H6" si="0">SUM(C6:G6)</f>
        <v>56</v>
      </c>
      <c r="I6" s="18">
        <f t="shared" ref="I6" si="1">SUM(B6:G6)</f>
        <v>86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3.4257812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53"/>
    </row>
    <row r="2" spans="1:9" ht="15.75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53"/>
      <c r="B3" s="53"/>
      <c r="C3" s="53"/>
      <c r="D3" s="53"/>
      <c r="E3" s="53"/>
      <c r="F3" s="53"/>
      <c r="G3" s="53"/>
      <c r="H3" s="55"/>
      <c r="I3" s="53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18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J. T. Vaughn Construction</v>
      </c>
      <c r="B5" s="17">
        <v>24.62</v>
      </c>
      <c r="C5" s="65">
        <v>12</v>
      </c>
      <c r="D5" s="65">
        <v>9</v>
      </c>
      <c r="E5" s="65">
        <v>6</v>
      </c>
      <c r="F5" s="65">
        <v>6</v>
      </c>
      <c r="G5" s="74">
        <v>2</v>
      </c>
      <c r="H5" s="58">
        <f>SUM(C5:G5)</f>
        <v>35</v>
      </c>
      <c r="I5" s="18">
        <f>SUM(B5:G5)</f>
        <v>59.620000000000005</v>
      </c>
    </row>
    <row r="6" spans="1:9" ht="15" x14ac:dyDescent="0.2">
      <c r="A6" s="59" t="str">
        <f>Responses!A6</f>
        <v>John A. Walker Roofing Co</v>
      </c>
      <c r="B6" s="17">
        <v>30</v>
      </c>
      <c r="C6" s="65">
        <v>12</v>
      </c>
      <c r="D6" s="65">
        <v>9</v>
      </c>
      <c r="E6" s="65">
        <v>9</v>
      </c>
      <c r="F6" s="65">
        <v>6</v>
      </c>
      <c r="G6" s="74">
        <v>2</v>
      </c>
      <c r="H6" s="58">
        <f t="shared" ref="H6" si="0">SUM(C6:G6)</f>
        <v>38</v>
      </c>
      <c r="I6" s="18">
        <f t="shared" ref="I6" si="1">SUM(B6:G6)</f>
        <v>68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25" sqref="G25"/>
    </sheetView>
  </sheetViews>
  <sheetFormatPr defaultRowHeight="12.75" x14ac:dyDescent="0.2"/>
  <cols>
    <col min="1" max="1" width="33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53"/>
    </row>
    <row r="2" spans="1:9" ht="15.75" x14ac:dyDescent="0.2">
      <c r="A2" s="103" t="str">
        <f>Responses!A2</f>
        <v>RFP730-17130 UHD ACAD Roof Replacement</v>
      </c>
      <c r="B2" s="103"/>
      <c r="C2" s="103"/>
      <c r="D2" s="103"/>
      <c r="E2" s="103"/>
      <c r="F2" s="103"/>
      <c r="G2" s="103"/>
      <c r="H2" s="103"/>
      <c r="I2" s="103"/>
    </row>
    <row r="3" spans="1:9" ht="15.75" thickBot="1" x14ac:dyDescent="0.25">
      <c r="A3" s="53"/>
      <c r="B3" s="53"/>
      <c r="C3" s="53"/>
      <c r="D3" s="53"/>
      <c r="E3" s="53"/>
      <c r="F3" s="53"/>
      <c r="G3" s="53"/>
      <c r="H3" s="55"/>
      <c r="I3" s="53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18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J. T. Vaughn Construction</v>
      </c>
      <c r="B5" s="17">
        <v>24.62</v>
      </c>
      <c r="C5" s="65">
        <v>17.2</v>
      </c>
      <c r="D5" s="65">
        <v>12</v>
      </c>
      <c r="E5" s="65">
        <v>12.6</v>
      </c>
      <c r="F5" s="65">
        <v>11.7</v>
      </c>
      <c r="G5" s="74">
        <v>3.8</v>
      </c>
      <c r="H5" s="58">
        <f>SUM(C5:G5)</f>
        <v>57.3</v>
      </c>
      <c r="I5" s="18">
        <f>SUM(B5:G5)</f>
        <v>81.92</v>
      </c>
    </row>
    <row r="6" spans="1:9" ht="15" x14ac:dyDescent="0.2">
      <c r="A6" s="59" t="str">
        <f>Responses!A6</f>
        <v>John A. Walker Roofing Co</v>
      </c>
      <c r="B6" s="17">
        <v>30</v>
      </c>
      <c r="C6" s="65">
        <v>14.4</v>
      </c>
      <c r="D6" s="65">
        <v>12</v>
      </c>
      <c r="E6" s="65">
        <v>10.199999999999999</v>
      </c>
      <c r="F6" s="65">
        <v>11.1</v>
      </c>
      <c r="G6" s="74">
        <v>3.9</v>
      </c>
      <c r="H6" s="58">
        <f t="shared" ref="H6" si="0">SUM(C6:G6)</f>
        <v>51.599999999999994</v>
      </c>
      <c r="I6" s="18">
        <f t="shared" ref="I6" si="1">SUM(B6:G6)</f>
        <v>81.599999999999994</v>
      </c>
    </row>
  </sheetData>
  <mergeCells count="2">
    <mergeCell ref="A1:H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2017-11-14T15:19:03Z</dcterms:modified>
</cp:coreProperties>
</file>