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225" windowWidth="24525" windowHeight="13560" tabRatio="814" firstSheet="1" activeTab="9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Evaluator 6" sheetId="26" r:id="rId7"/>
    <sheet name="Evaluator 7" sheetId="29" r:id="rId8"/>
    <sheet name="Summary" sheetId="28" r:id="rId9"/>
    <sheet name="Evaluation Matrix" sheetId="30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H25" i="30" l="1"/>
  <c r="H24" i="30"/>
  <c r="H23" i="30"/>
  <c r="H22" i="30"/>
  <c r="H26" i="30" s="1"/>
  <c r="H21" i="30"/>
  <c r="H20" i="30"/>
  <c r="B6" i="30"/>
  <c r="A2" i="30"/>
  <c r="A20" i="28" l="1"/>
  <c r="B20" i="28"/>
  <c r="D20" i="28"/>
  <c r="E20" i="28"/>
  <c r="F20" i="28"/>
  <c r="G20" i="28"/>
  <c r="A21" i="28"/>
  <c r="B21" i="28"/>
  <c r="D21" i="28"/>
  <c r="F21" i="28"/>
  <c r="A22" i="28"/>
  <c r="B22" i="28"/>
  <c r="D22" i="28"/>
  <c r="E22" i="28"/>
  <c r="H22" i="28"/>
  <c r="A20" i="21"/>
  <c r="H20" i="21"/>
  <c r="C20" i="28" s="1"/>
  <c r="A21" i="21"/>
  <c r="H21" i="21"/>
  <c r="C21" i="28" s="1"/>
  <c r="A22" i="21"/>
  <c r="H22" i="21"/>
  <c r="C22" i="28" s="1"/>
  <c r="A20" i="23"/>
  <c r="H20" i="23"/>
  <c r="A21" i="23"/>
  <c r="H21" i="23"/>
  <c r="E21" i="28" s="1"/>
  <c r="A22" i="23"/>
  <c r="H22" i="23"/>
  <c r="A22" i="24"/>
  <c r="H22" i="24"/>
  <c r="A23" i="24"/>
  <c r="H23" i="24"/>
  <c r="A24" i="24"/>
  <c r="H24" i="24"/>
  <c r="F22" i="28" s="1"/>
  <c r="A20" i="26"/>
  <c r="H20" i="26"/>
  <c r="A21" i="26"/>
  <c r="H21" i="26"/>
  <c r="G21" i="28" s="1"/>
  <c r="A22" i="26"/>
  <c r="H22" i="26"/>
  <c r="G22" i="28" s="1"/>
  <c r="A20" i="29"/>
  <c r="H20" i="29"/>
  <c r="H20" i="28" s="1"/>
  <c r="A21" i="29"/>
  <c r="H21" i="29"/>
  <c r="H21" i="28" s="1"/>
  <c r="A22" i="29"/>
  <c r="H22" i="29"/>
  <c r="A20" i="22"/>
  <c r="H20" i="22"/>
  <c r="A21" i="22"/>
  <c r="H21" i="22"/>
  <c r="A22" i="22"/>
  <c r="H22" i="22"/>
  <c r="I20" i="28" l="1"/>
  <c r="I22" i="28"/>
  <c r="I21" i="28"/>
  <c r="A20" i="20"/>
  <c r="H20" i="20"/>
  <c r="A21" i="20"/>
  <c r="H21" i="20"/>
  <c r="A22" i="20"/>
  <c r="H22" i="20"/>
  <c r="A14" i="28" l="1"/>
  <c r="A6" i="28" l="1"/>
  <c r="A7" i="28"/>
  <c r="A8" i="28"/>
  <c r="A9" i="28"/>
  <c r="A10" i="28"/>
  <c r="A11" i="28"/>
  <c r="A12" i="28"/>
  <c r="A13" i="28"/>
  <c r="A15" i="28"/>
  <c r="A16" i="28"/>
  <c r="A17" i="28"/>
  <c r="A18" i="28"/>
  <c r="A19" i="28"/>
  <c r="A5" i="28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19" i="29" l="1"/>
  <c r="A6" i="21" l="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5" i="29"/>
  <c r="A5" i="26"/>
  <c r="A7" i="24"/>
  <c r="A5" i="23"/>
  <c r="A5" i="22"/>
  <c r="A5" i="21"/>
  <c r="A2" i="29"/>
  <c r="A2" i="26"/>
  <c r="A4" i="24"/>
  <c r="A2" i="23"/>
  <c r="A2" i="22"/>
  <c r="A2" i="21"/>
  <c r="A2" i="20"/>
  <c r="H19" i="29" l="1"/>
  <c r="H19" i="28" s="1"/>
  <c r="H18" i="29"/>
  <c r="H18" i="28" s="1"/>
  <c r="H17" i="29"/>
  <c r="H17" i="28" s="1"/>
  <c r="H16" i="29"/>
  <c r="H16" i="28" s="1"/>
  <c r="H15" i="29"/>
  <c r="H15" i="28" s="1"/>
  <c r="H14" i="29"/>
  <c r="H14" i="28" s="1"/>
  <c r="H13" i="29"/>
  <c r="H13" i="28" s="1"/>
  <c r="H12" i="29"/>
  <c r="H12" i="28" s="1"/>
  <c r="H11" i="29"/>
  <c r="H11" i="28" s="1"/>
  <c r="H10" i="29"/>
  <c r="H10" i="28" s="1"/>
  <c r="H9" i="29"/>
  <c r="H9" i="28" s="1"/>
  <c r="H8" i="29"/>
  <c r="H8" i="28" s="1"/>
  <c r="H7" i="29"/>
  <c r="H7" i="28" s="1"/>
  <c r="H6" i="29"/>
  <c r="H6" i="28" s="1"/>
  <c r="H5" i="29"/>
  <c r="H5" i="28" s="1"/>
  <c r="H19" i="26"/>
  <c r="G19" i="28" s="1"/>
  <c r="H18" i="26"/>
  <c r="G18" i="28" s="1"/>
  <c r="H17" i="26"/>
  <c r="G17" i="28" s="1"/>
  <c r="H16" i="26"/>
  <c r="G16" i="28" s="1"/>
  <c r="H15" i="26"/>
  <c r="G15" i="28" s="1"/>
  <c r="H14" i="26"/>
  <c r="G14" i="28" s="1"/>
  <c r="H13" i="26"/>
  <c r="G13" i="28" s="1"/>
  <c r="H12" i="26"/>
  <c r="G12" i="28" s="1"/>
  <c r="H11" i="26"/>
  <c r="G11" i="28" s="1"/>
  <c r="H10" i="26"/>
  <c r="G10" i="28" s="1"/>
  <c r="H9" i="26"/>
  <c r="G9" i="28" s="1"/>
  <c r="H8" i="26"/>
  <c r="G8" i="28" s="1"/>
  <c r="H7" i="26"/>
  <c r="G7" i="28" s="1"/>
  <c r="H6" i="26"/>
  <c r="G6" i="28" s="1"/>
  <c r="H5" i="26"/>
  <c r="G5" i="28" s="1"/>
  <c r="H21" i="24"/>
  <c r="F19" i="28" s="1"/>
  <c r="H20" i="24"/>
  <c r="F18" i="28" s="1"/>
  <c r="H19" i="24"/>
  <c r="F17" i="28" s="1"/>
  <c r="H18" i="24"/>
  <c r="F16" i="28" s="1"/>
  <c r="H17" i="24"/>
  <c r="F15" i="28" s="1"/>
  <c r="H16" i="24"/>
  <c r="F14" i="28" s="1"/>
  <c r="H15" i="24"/>
  <c r="F13" i="28" s="1"/>
  <c r="H14" i="24"/>
  <c r="F12" i="28" s="1"/>
  <c r="H13" i="24"/>
  <c r="F11" i="28" s="1"/>
  <c r="H12" i="24"/>
  <c r="F10" i="28" s="1"/>
  <c r="H11" i="24"/>
  <c r="F9" i="28" s="1"/>
  <c r="H10" i="24"/>
  <c r="F8" i="28" s="1"/>
  <c r="H9" i="24"/>
  <c r="F7" i="28" s="1"/>
  <c r="H8" i="24"/>
  <c r="F6" i="28" s="1"/>
  <c r="H7" i="24"/>
  <c r="F5" i="28" s="1"/>
  <c r="H19" i="23"/>
  <c r="E19" i="28" s="1"/>
  <c r="H18" i="23"/>
  <c r="E18" i="28" s="1"/>
  <c r="H17" i="23"/>
  <c r="E17" i="28" s="1"/>
  <c r="H16" i="23"/>
  <c r="E16" i="28" s="1"/>
  <c r="H15" i="23"/>
  <c r="E15" i="28" s="1"/>
  <c r="H14" i="23"/>
  <c r="E14" i="28" s="1"/>
  <c r="H13" i="23"/>
  <c r="E13" i="28" s="1"/>
  <c r="H12" i="23"/>
  <c r="E12" i="28" s="1"/>
  <c r="H11" i="23"/>
  <c r="E11" i="28" s="1"/>
  <c r="H10" i="23"/>
  <c r="E10" i="28" s="1"/>
  <c r="H9" i="23"/>
  <c r="E9" i="28" s="1"/>
  <c r="H8" i="23"/>
  <c r="E8" i="28" s="1"/>
  <c r="H7" i="23"/>
  <c r="E7" i="28" s="1"/>
  <c r="H6" i="23"/>
  <c r="E6" i="28" s="1"/>
  <c r="H5" i="23"/>
  <c r="E5" i="28" s="1"/>
  <c r="H19" i="22"/>
  <c r="D19" i="28" s="1"/>
  <c r="H18" i="22"/>
  <c r="D18" i="28" s="1"/>
  <c r="H17" i="22"/>
  <c r="D17" i="28" s="1"/>
  <c r="H16" i="22"/>
  <c r="D16" i="28" s="1"/>
  <c r="H15" i="22"/>
  <c r="D15" i="28" s="1"/>
  <c r="H14" i="22"/>
  <c r="D14" i="28" s="1"/>
  <c r="H13" i="22"/>
  <c r="D13" i="28" s="1"/>
  <c r="H12" i="22"/>
  <c r="D12" i="28" s="1"/>
  <c r="H11" i="22"/>
  <c r="D11" i="28" s="1"/>
  <c r="H10" i="22"/>
  <c r="D10" i="28" s="1"/>
  <c r="H9" i="22"/>
  <c r="D9" i="28" s="1"/>
  <c r="H8" i="22"/>
  <c r="D8" i="28" s="1"/>
  <c r="H7" i="22"/>
  <c r="D7" i="28" s="1"/>
  <c r="H6" i="22"/>
  <c r="D6" i="28" s="1"/>
  <c r="H5" i="22"/>
  <c r="D5" i="28" s="1"/>
  <c r="H19" i="21"/>
  <c r="C19" i="28" s="1"/>
  <c r="H18" i="21"/>
  <c r="C18" i="28" s="1"/>
  <c r="H17" i="21"/>
  <c r="C17" i="28" s="1"/>
  <c r="H16" i="21"/>
  <c r="C16" i="28" s="1"/>
  <c r="H15" i="21"/>
  <c r="C15" i="28" s="1"/>
  <c r="H14" i="21"/>
  <c r="C14" i="28" s="1"/>
  <c r="H13" i="21"/>
  <c r="C13" i="28" s="1"/>
  <c r="H12" i="21"/>
  <c r="C12" i="28" s="1"/>
  <c r="H11" i="21"/>
  <c r="C11" i="28" s="1"/>
  <c r="H10" i="21"/>
  <c r="C10" i="28" s="1"/>
  <c r="H9" i="21"/>
  <c r="C9" i="28" s="1"/>
  <c r="H8" i="21"/>
  <c r="C8" i="28" s="1"/>
  <c r="H7" i="21"/>
  <c r="C7" i="28" s="1"/>
  <c r="H6" i="21"/>
  <c r="C6" i="28" s="1"/>
  <c r="H5" i="21"/>
  <c r="C5" i="28" s="1"/>
  <c r="H6" i="20"/>
  <c r="B6" i="28" s="1"/>
  <c r="H7" i="20"/>
  <c r="B7" i="28" s="1"/>
  <c r="H8" i="20"/>
  <c r="B8" i="28" s="1"/>
  <c r="H9" i="20"/>
  <c r="B9" i="28" s="1"/>
  <c r="H10" i="20"/>
  <c r="B10" i="28" s="1"/>
  <c r="H11" i="20"/>
  <c r="B11" i="28" s="1"/>
  <c r="H12" i="20"/>
  <c r="B12" i="28" s="1"/>
  <c r="H13" i="20"/>
  <c r="B13" i="28" s="1"/>
  <c r="H14" i="20"/>
  <c r="B14" i="28" s="1"/>
  <c r="H15" i="20"/>
  <c r="B15" i="28" s="1"/>
  <c r="H16" i="20"/>
  <c r="B16" i="28" s="1"/>
  <c r="H17" i="20"/>
  <c r="B17" i="28" s="1"/>
  <c r="H18" i="20"/>
  <c r="B18" i="28" s="1"/>
  <c r="H19" i="20"/>
  <c r="B19" i="28" s="1"/>
  <c r="H5" i="20"/>
  <c r="B5" i="28" s="1"/>
  <c r="A2" i="28"/>
  <c r="I5" i="28" l="1"/>
  <c r="I14" i="28"/>
  <c r="I13" i="28"/>
  <c r="I11" i="28"/>
  <c r="I7" i="28"/>
  <c r="I15" i="28"/>
  <c r="I12" i="28"/>
  <c r="I8" i="28"/>
  <c r="I19" i="28"/>
  <c r="I18" i="28"/>
  <c r="I16" i="28"/>
  <c r="I9" i="28"/>
  <c r="I17" i="28"/>
  <c r="I10" i="28"/>
  <c r="I6" i="28"/>
  <c r="J16" i="28" l="1"/>
  <c r="J14" i="28"/>
  <c r="J9" i="28"/>
  <c r="J18" i="28"/>
  <c r="J11" i="28"/>
  <c r="J13" i="28"/>
  <c r="J19" i="28"/>
  <c r="J5" i="28"/>
  <c r="J20" i="28"/>
  <c r="J21" i="28"/>
  <c r="J22" i="28"/>
  <c r="J8" i="28"/>
  <c r="J6" i="28"/>
  <c r="J12" i="28"/>
  <c r="J10" i="28"/>
  <c r="J15" i="28"/>
  <c r="J17" i="28"/>
  <c r="J7" i="28"/>
</calcChain>
</file>

<file path=xl/sharedStrings.xml><?xml version="1.0" encoding="utf-8"?>
<sst xmlns="http://schemas.openxmlformats.org/spreadsheetml/2006/main" count="120" uniqueCount="63">
  <si>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</si>
  <si>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</si>
  <si>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</si>
  <si>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</si>
  <si>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</si>
  <si>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</si>
  <si>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</si>
  <si>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</si>
  <si>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</si>
  <si>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</si>
  <si>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Criterion #6</t>
  </si>
  <si>
    <t>Total</t>
  </si>
  <si>
    <t>PBK Architects, Inc.</t>
  </si>
  <si>
    <t>Shepley Bulfinch</t>
  </si>
  <si>
    <t>RFQ730-17082 AE University of Houston Garage No. 5</t>
  </si>
  <si>
    <t>Abel Design Group, Ltd</t>
  </si>
  <si>
    <t>Atkins North American, Inc.</t>
  </si>
  <si>
    <t>Corgan</t>
  </si>
  <si>
    <t>EYP, Inc.</t>
  </si>
  <si>
    <t>M. Arthur Gensler Jr. &amp; Associates, Inc.</t>
  </si>
  <si>
    <t>HKS</t>
  </si>
  <si>
    <t>Huitt-Zollars, Inc.</t>
  </si>
  <si>
    <t>Kirksey Architecture</t>
  </si>
  <si>
    <t>OMNIPLAN</t>
  </si>
  <si>
    <t>Page Southerland Page</t>
  </si>
  <si>
    <t>Pierce, Goodwin, Alexander, Linville, Inc. (PGAL)</t>
  </si>
  <si>
    <t>Powers Brown Architecture, LLC</t>
  </si>
  <si>
    <t>Prozign Architects</t>
  </si>
  <si>
    <t>Smith&amp;Company Architects**</t>
  </si>
  <si>
    <t>STOA International Architects**</t>
  </si>
  <si>
    <t>Watry Design, Inc.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</si>
  <si>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</si>
  <si>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</si>
  <si>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</si>
  <si>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</si>
  <si>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</si>
  <si>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</si>
  <si>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</si>
  <si>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</si>
  <si>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</si>
  <si>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</si>
  <si>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</si>
  <si>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</si>
  <si>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</si>
  <si>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</si>
  <si>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</si>
  <si>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</si>
  <si>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</si>
  <si>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</si>
  <si>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</si>
  <si>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</si>
  <si>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</si>
  <si>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</si>
  <si>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Relevant Project Team and Individual Team Member Experience and Capabilities (Section 4.3)</t>
  </si>
  <si>
    <t>2. Quality of Design (Section 4.4)</t>
  </si>
  <si>
    <t>3. Methodology and Best Practices (Section 4.5)</t>
  </si>
  <si>
    <t>4. Financial Stability (Section 4.6)</t>
  </si>
  <si>
    <t>5. Quality and Responsiveness of Qualifications (Section 4.7)</t>
  </si>
  <si>
    <t>6. Respondent’s Past UHS Project Experience (Section 4.8)</t>
  </si>
  <si>
    <t>*Total =</t>
  </si>
  <si>
    <t>*Note:  Total should be equal to 100 if received 5-point per criterion.</t>
  </si>
  <si>
    <t>Prepared by: Senior Buyer 5/30/17</t>
  </si>
  <si>
    <t>Checked by:  Purchasing Director 5/30/17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</si>
</sst>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2" fontId="2" fillId="0" borderId="21" xfId="0" applyNumberFormat="1" applyFont="1" applyBorder="1"/>
    <xf numFmtId="2" fontId="2" fillId="0" borderId="22" xfId="0" applyNumberFormat="1" applyFont="1" applyBorder="1"/>
    <xf numFmtId="2" fontId="2" fillId="0" borderId="23" xfId="0" applyNumberFormat="1" applyFont="1" applyBorder="1"/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4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2" fontId="2" fillId="0" borderId="24" xfId="0" applyNumberFormat="1" applyFont="1" applyBorder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5" xfId="0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3" xfId="0" applyNumberFormat="1" applyFont="1" applyFill="1" applyBorder="1"/>
    <xf numFmtId="0" fontId="2" fillId="0" borderId="26" xfId="0" applyFont="1" applyBorder="1"/>
    <xf numFmtId="0" fontId="3" fillId="0" borderId="0" xfId="0" applyFont="1" applyFill="1" applyBorder="1" applyAlignment="1">
      <alignment horizontal="center"/>
    </xf>
    <xf numFmtId="0" fontId="3" fillId="29" borderId="0" xfId="0" applyFont="1" applyFill="1" applyBorder="1" applyAlignment="1">
      <alignment horizontal="center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" fillId="0" borderId="5" xfId="0" applyFont="1" applyFill="1" applyBorder="1"/>
    <xf numFmtId="0" fontId="2" fillId="0" borderId="26" xfId="0" applyFont="1" applyFill="1" applyBorder="1"/>
    <xf numFmtId="2" fontId="2" fillId="0" borderId="6" xfId="0" applyNumberFormat="1" applyFont="1" applyFill="1" applyBorder="1"/>
    <xf numFmtId="2" fontId="2" fillId="0" borderId="22" xfId="0" applyNumberFormat="1" applyFont="1" applyFill="1" applyBorder="1"/>
    <xf numFmtId="2" fontId="2" fillId="0" borderId="24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4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3" fillId="30" borderId="25" xfId="0" applyFont="1" applyFill="1" applyBorder="1" applyAlignment="1">
      <alignment horizontal="center"/>
    </xf>
    <xf numFmtId="0" fontId="0" fillId="30" borderId="0" xfId="0" applyFill="1"/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" fillId="31" borderId="42" xfId="0" applyFont="1" applyFill="1" applyBorder="1" applyAlignment="1">
      <alignment horizontal="right"/>
    </xf>
    <xf numFmtId="0" fontId="3" fillId="31" borderId="4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1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2" fillId="0" borderId="4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2" fillId="0" borderId="31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Q730-17082%20AE%20University%20of%20Houston%20Garage%20No.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Summary"/>
    </sheetNames>
    <sheetDataSet>
      <sheetData sheetId="0">
        <row r="6">
          <cell r="A6" t="str">
            <v>RFQ730-17082 A&amp;E University of Houston Garage No. 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A2" sqref="A2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5">
      <c r="A2" s="6" t="s">
        <v>14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61" t="s">
        <v>15</v>
      </c>
      <c r="B5" s="28">
        <v>1</v>
      </c>
      <c r="C5" s="21"/>
      <c r="D5" s="5"/>
      <c r="E5" s="5"/>
    </row>
    <row r="6" spans="1:5" ht="15" x14ac:dyDescent="0.2">
      <c r="A6" s="61" t="s">
        <v>16</v>
      </c>
      <c r="B6" s="27">
        <v>2</v>
      </c>
    </row>
    <row r="7" spans="1:5" ht="15" x14ac:dyDescent="0.2">
      <c r="A7" s="61" t="s">
        <v>17</v>
      </c>
      <c r="B7" s="28">
        <v>3</v>
      </c>
    </row>
    <row r="8" spans="1:5" ht="15" x14ac:dyDescent="0.2">
      <c r="A8" s="61" t="s">
        <v>18</v>
      </c>
      <c r="B8" s="27">
        <v>4</v>
      </c>
    </row>
    <row r="9" spans="1:5" ht="15" x14ac:dyDescent="0.2">
      <c r="A9" s="61" t="s">
        <v>19</v>
      </c>
      <c r="B9" s="28">
        <v>5</v>
      </c>
    </row>
    <row r="10" spans="1:5" ht="15" x14ac:dyDescent="0.2">
      <c r="A10" s="61" t="s">
        <v>20</v>
      </c>
      <c r="B10" s="27">
        <v>6</v>
      </c>
    </row>
    <row r="11" spans="1:5" ht="15" x14ac:dyDescent="0.2">
      <c r="A11" s="61" t="s">
        <v>21</v>
      </c>
      <c r="B11" s="28">
        <v>7</v>
      </c>
    </row>
    <row r="12" spans="1:5" ht="15" x14ac:dyDescent="0.2">
      <c r="A12" s="61" t="s">
        <v>22</v>
      </c>
      <c r="B12" s="27">
        <v>8</v>
      </c>
    </row>
    <row r="13" spans="1:5" ht="15" x14ac:dyDescent="0.2">
      <c r="A13" s="61" t="s">
        <v>23</v>
      </c>
      <c r="B13" s="28">
        <v>9</v>
      </c>
    </row>
    <row r="14" spans="1:5" ht="15" x14ac:dyDescent="0.2">
      <c r="A14" s="61" t="s">
        <v>24</v>
      </c>
      <c r="B14" s="27">
        <v>10</v>
      </c>
    </row>
    <row r="15" spans="1:5" s="41" customFormat="1" ht="15" x14ac:dyDescent="0.2">
      <c r="A15" s="61" t="s">
        <v>12</v>
      </c>
      <c r="B15" s="28">
        <v>11</v>
      </c>
    </row>
    <row r="16" spans="1:5" s="41" customFormat="1" ht="15" x14ac:dyDescent="0.2">
      <c r="A16" s="61" t="s">
        <v>25</v>
      </c>
      <c r="B16" s="54">
        <v>12</v>
      </c>
    </row>
    <row r="17" spans="1:2" ht="15" x14ac:dyDescent="0.2">
      <c r="A17" s="61" t="s">
        <v>26</v>
      </c>
      <c r="B17" s="28">
        <v>13</v>
      </c>
    </row>
    <row r="18" spans="1:2" ht="15" x14ac:dyDescent="0.2">
      <c r="A18" s="61" t="s">
        <v>27</v>
      </c>
      <c r="B18" s="27">
        <v>14</v>
      </c>
    </row>
    <row r="19" spans="1:2" ht="15" x14ac:dyDescent="0.2">
      <c r="A19" s="61" t="s">
        <v>13</v>
      </c>
      <c r="B19" s="28">
        <v>15</v>
      </c>
    </row>
    <row r="20" spans="1:2" ht="15" x14ac:dyDescent="0.2">
      <c r="A20" s="61" t="s">
        <v>28</v>
      </c>
      <c r="B20" s="54">
        <v>16</v>
      </c>
    </row>
    <row r="21" spans="1:2" ht="15" x14ac:dyDescent="0.2">
      <c r="A21" s="61" t="s">
        <v>29</v>
      </c>
      <c r="B21" s="28">
        <v>17</v>
      </c>
    </row>
    <row r="22" spans="1:2" ht="15" x14ac:dyDescent="0.2">
      <c r="A22" s="61" t="s">
        <v>30</v>
      </c>
      <c r="B22" s="54">
        <v>18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6" workbookViewId="0">
      <selection activeCell="J28" sqref="J28"/>
    </sheetView>
  </sheetViews>
  <sheetFormatPr defaultRowHeight="12.75" x14ac:dyDescent="0.2"/>
  <cols>
    <col min="1" max="1" width="30" customWidth="1"/>
    <col min="5" max="5" width="28.28515625" customWidth="1"/>
  </cols>
  <sheetData>
    <row r="1" spans="1:10" ht="15.75" x14ac:dyDescent="0.25">
      <c r="A1" s="81" t="s">
        <v>38</v>
      </c>
      <c r="B1" s="81"/>
      <c r="C1" s="81"/>
      <c r="D1" s="81"/>
      <c r="E1" s="81"/>
      <c r="F1" s="81"/>
      <c r="G1" s="81"/>
      <c r="H1" s="81"/>
      <c r="I1" s="15"/>
      <c r="J1" s="15"/>
    </row>
    <row r="2" spans="1:10" ht="15.75" x14ac:dyDescent="0.25">
      <c r="A2" s="88" t="str">
        <f>[1]Cover!$A$6</f>
        <v>RFQ730-17082 A&amp;E University of Houston Garage No. 5</v>
      </c>
      <c r="B2" s="81"/>
      <c r="C2" s="81"/>
      <c r="D2" s="81"/>
      <c r="E2" s="81"/>
      <c r="F2" s="81"/>
      <c r="G2" s="81"/>
      <c r="H2" s="81"/>
      <c r="I2" s="15"/>
      <c r="J2" s="15"/>
    </row>
    <row r="3" spans="1:10" ht="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6.5" thickBot="1" x14ac:dyDescent="0.3">
      <c r="A4" s="15" t="s">
        <v>39</v>
      </c>
      <c r="B4" s="89"/>
      <c r="C4" s="89"/>
      <c r="D4" s="89"/>
      <c r="E4" s="89"/>
      <c r="F4" s="15"/>
      <c r="G4" s="15"/>
      <c r="H4" s="15"/>
      <c r="I4" s="15"/>
      <c r="J4" s="15"/>
    </row>
    <row r="5" spans="1:10" ht="15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5.75" thickBot="1" x14ac:dyDescent="0.25">
      <c r="A6" s="15" t="s">
        <v>40</v>
      </c>
      <c r="B6" s="90">
        <f>[1]Cover!$E$13</f>
        <v>0</v>
      </c>
      <c r="C6" s="90"/>
      <c r="D6" s="90"/>
      <c r="E6" s="90"/>
      <c r="F6" s="15"/>
      <c r="G6" s="15"/>
      <c r="H6" s="15"/>
      <c r="I6" s="15"/>
      <c r="J6" s="15"/>
    </row>
    <row r="7" spans="1:10" ht="1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5" x14ac:dyDescent="0.2">
      <c r="A8" s="91" t="s">
        <v>41</v>
      </c>
      <c r="B8" s="91"/>
      <c r="C8" s="91"/>
      <c r="D8" s="91"/>
      <c r="E8" s="91"/>
      <c r="F8" s="91"/>
      <c r="G8" s="91"/>
      <c r="H8" s="91"/>
      <c r="I8" s="15"/>
      <c r="J8" s="15"/>
    </row>
    <row r="9" spans="1:10" ht="15" x14ac:dyDescent="0.2">
      <c r="A9" s="91"/>
      <c r="B9" s="91"/>
      <c r="C9" s="91"/>
      <c r="D9" s="91"/>
      <c r="E9" s="91"/>
      <c r="F9" s="91"/>
      <c r="G9" s="91"/>
      <c r="H9" s="91"/>
      <c r="I9" s="15"/>
      <c r="J9" s="15"/>
    </row>
    <row r="10" spans="1:10" ht="15.75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6.5" thickTop="1" x14ac:dyDescent="0.25">
      <c r="A11" s="92" t="s">
        <v>42</v>
      </c>
      <c r="B11" s="93"/>
      <c r="C11" s="93"/>
      <c r="D11" s="93"/>
      <c r="E11" s="94"/>
      <c r="F11" s="15"/>
      <c r="G11" s="15"/>
      <c r="H11" s="15"/>
      <c r="I11" s="15"/>
      <c r="J11" s="15"/>
    </row>
    <row r="12" spans="1:10" ht="15" x14ac:dyDescent="0.2">
      <c r="A12" s="95" t="s">
        <v>43</v>
      </c>
      <c r="B12" s="96"/>
      <c r="C12" s="96"/>
      <c r="D12" s="96"/>
      <c r="E12" s="97"/>
      <c r="F12" s="15"/>
      <c r="G12" s="15"/>
      <c r="H12" s="15"/>
      <c r="I12" s="15"/>
      <c r="J12" s="15"/>
    </row>
    <row r="13" spans="1:10" ht="15" x14ac:dyDescent="0.2">
      <c r="A13" s="98" t="s">
        <v>44</v>
      </c>
      <c r="B13" s="99"/>
      <c r="C13" s="99"/>
      <c r="D13" s="99"/>
      <c r="E13" s="100"/>
      <c r="F13" s="15"/>
      <c r="G13" s="15"/>
      <c r="H13" s="15"/>
      <c r="I13" s="15"/>
      <c r="J13" s="15"/>
    </row>
    <row r="14" spans="1:10" ht="15" x14ac:dyDescent="0.2">
      <c r="A14" s="98" t="s">
        <v>45</v>
      </c>
      <c r="B14" s="99"/>
      <c r="C14" s="99"/>
      <c r="D14" s="99"/>
      <c r="E14" s="100"/>
      <c r="F14" s="15"/>
      <c r="G14" s="15"/>
      <c r="H14" s="15"/>
      <c r="I14" s="15"/>
      <c r="J14" s="15"/>
    </row>
    <row r="15" spans="1:10" ht="15" x14ac:dyDescent="0.2">
      <c r="A15" s="98" t="s">
        <v>46</v>
      </c>
      <c r="B15" s="99"/>
      <c r="C15" s="99"/>
      <c r="D15" s="99"/>
      <c r="E15" s="100"/>
      <c r="F15" s="15"/>
      <c r="G15" s="15"/>
      <c r="H15" s="15"/>
      <c r="I15" s="15"/>
      <c r="J15" s="15"/>
    </row>
    <row r="16" spans="1:10" ht="15" x14ac:dyDescent="0.2">
      <c r="A16" s="98" t="s">
        <v>47</v>
      </c>
      <c r="B16" s="99"/>
      <c r="C16" s="99"/>
      <c r="D16" s="99"/>
      <c r="E16" s="100"/>
      <c r="F16" s="15"/>
      <c r="G16" s="15"/>
      <c r="H16" s="15"/>
      <c r="I16" s="15"/>
      <c r="J16" s="15"/>
    </row>
    <row r="17" spans="1:10" ht="15.75" thickBot="1" x14ac:dyDescent="0.25">
      <c r="A17" s="85" t="s">
        <v>48</v>
      </c>
      <c r="B17" s="86"/>
      <c r="C17" s="86"/>
      <c r="D17" s="86"/>
      <c r="E17" s="87"/>
      <c r="F17" s="15"/>
      <c r="G17" s="15"/>
      <c r="H17" s="15"/>
      <c r="I17" s="15"/>
      <c r="J17" s="15"/>
    </row>
    <row r="18" spans="1:10" ht="16.5" thickTop="1" thickBo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6.5" thickTop="1" x14ac:dyDescent="0.25">
      <c r="A19" s="92" t="s">
        <v>49</v>
      </c>
      <c r="B19" s="93"/>
      <c r="C19" s="93"/>
      <c r="D19" s="93"/>
      <c r="E19" s="105"/>
      <c r="F19" s="73" t="s">
        <v>50</v>
      </c>
      <c r="G19" s="73" t="s">
        <v>51</v>
      </c>
      <c r="H19" s="74" t="s">
        <v>52</v>
      </c>
      <c r="I19" s="15"/>
      <c r="J19" s="15"/>
    </row>
    <row r="20" spans="1:10" ht="35.25" customHeight="1" x14ac:dyDescent="0.2">
      <c r="A20" s="106" t="s">
        <v>53</v>
      </c>
      <c r="B20" s="107"/>
      <c r="C20" s="107"/>
      <c r="D20" s="107"/>
      <c r="E20" s="108"/>
      <c r="F20" s="75"/>
      <c r="G20" s="75">
        <v>6</v>
      </c>
      <c r="H20" s="76">
        <f t="shared" ref="H20:H25" si="0">F20*G20</f>
        <v>0</v>
      </c>
      <c r="I20" s="77"/>
      <c r="J20" s="78"/>
    </row>
    <row r="21" spans="1:10" ht="34.5" customHeight="1" x14ac:dyDescent="0.2">
      <c r="A21" s="106" t="s">
        <v>54</v>
      </c>
      <c r="B21" s="107"/>
      <c r="C21" s="107"/>
      <c r="D21" s="107"/>
      <c r="E21" s="108"/>
      <c r="F21" s="75"/>
      <c r="G21" s="75">
        <v>5</v>
      </c>
      <c r="H21" s="76">
        <f t="shared" si="0"/>
        <v>0</v>
      </c>
      <c r="I21" s="77"/>
      <c r="J21" s="77"/>
    </row>
    <row r="22" spans="1:10" ht="36" customHeight="1" x14ac:dyDescent="0.2">
      <c r="A22" s="106" t="s">
        <v>55</v>
      </c>
      <c r="B22" s="107"/>
      <c r="C22" s="107"/>
      <c r="D22" s="107"/>
      <c r="E22" s="108"/>
      <c r="F22" s="75"/>
      <c r="G22" s="75">
        <v>5</v>
      </c>
      <c r="H22" s="76">
        <f t="shared" si="0"/>
        <v>0</v>
      </c>
      <c r="I22" s="77"/>
      <c r="J22" s="77"/>
    </row>
    <row r="23" spans="1:10" ht="36" customHeight="1" x14ac:dyDescent="0.2">
      <c r="A23" s="106" t="s">
        <v>56</v>
      </c>
      <c r="B23" s="107"/>
      <c r="C23" s="107"/>
      <c r="D23" s="107"/>
      <c r="E23" s="108"/>
      <c r="F23" s="75"/>
      <c r="G23" s="75">
        <v>1</v>
      </c>
      <c r="H23" s="76">
        <f t="shared" si="0"/>
        <v>0</v>
      </c>
      <c r="I23" s="77"/>
      <c r="J23" s="77"/>
    </row>
    <row r="24" spans="1:10" ht="39" customHeight="1" x14ac:dyDescent="0.2">
      <c r="A24" s="101" t="s">
        <v>57</v>
      </c>
      <c r="B24" s="102"/>
      <c r="C24" s="102"/>
      <c r="D24" s="102"/>
      <c r="E24" s="103"/>
      <c r="F24" s="75"/>
      <c r="G24" s="75">
        <v>1</v>
      </c>
      <c r="H24" s="76">
        <f t="shared" si="0"/>
        <v>0</v>
      </c>
      <c r="I24" s="77"/>
      <c r="J24" s="77"/>
    </row>
    <row r="25" spans="1:10" ht="48" customHeight="1" x14ac:dyDescent="0.2">
      <c r="A25" s="101" t="s">
        <v>58</v>
      </c>
      <c r="B25" s="102"/>
      <c r="C25" s="102"/>
      <c r="D25" s="102"/>
      <c r="E25" s="103"/>
      <c r="F25" s="75"/>
      <c r="G25" s="75">
        <v>2</v>
      </c>
      <c r="H25" s="76">
        <f t="shared" si="0"/>
        <v>0</v>
      </c>
      <c r="I25" s="77"/>
      <c r="J25" s="77"/>
    </row>
    <row r="26" spans="1:10" ht="16.5" thickBot="1" x14ac:dyDescent="0.3">
      <c r="A26" s="15"/>
      <c r="B26" s="15"/>
      <c r="C26" s="15"/>
      <c r="D26" s="15"/>
      <c r="E26" s="15"/>
      <c r="F26" s="15"/>
      <c r="G26" s="79" t="s">
        <v>59</v>
      </c>
      <c r="H26" s="80">
        <f>SUM(H20:H25)</f>
        <v>0</v>
      </c>
      <c r="I26" s="15"/>
      <c r="J26" s="15"/>
    </row>
    <row r="27" spans="1:10" ht="15" x14ac:dyDescent="0.2">
      <c r="A27" s="104" t="s">
        <v>60</v>
      </c>
      <c r="B27" s="104"/>
      <c r="C27" s="104"/>
      <c r="D27" s="104"/>
      <c r="E27" s="104"/>
      <c r="F27" s="15"/>
      <c r="G27" s="15"/>
      <c r="H27" s="15"/>
      <c r="I27" s="15"/>
      <c r="J27" s="15"/>
    </row>
    <row r="28" spans="1:10" ht="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</row>
  </sheetData>
  <protectedRanges>
    <protectedRange sqref="F20:F25" name="Points_1_1_1"/>
    <protectedRange sqref="B6:E6" name="Name_1"/>
  </protectedRanges>
  <mergeCells count="20">
    <mergeCell ref="A25:E25"/>
    <mergeCell ref="A27:E27"/>
    <mergeCell ref="A19:E19"/>
    <mergeCell ref="A20:E20"/>
    <mergeCell ref="A21:E21"/>
    <mergeCell ref="A22:E22"/>
    <mergeCell ref="A23:E23"/>
    <mergeCell ref="A24:E24"/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17" sqref="A17:XFD17"/>
    </sheetView>
  </sheetViews>
  <sheetFormatPr defaultRowHeight="12.75" x14ac:dyDescent="0.2"/>
  <cols>
    <col min="1" max="1" width="53.7109375" customWidth="1"/>
    <col min="2" max="2" width="8" style="24" customWidth="1"/>
    <col min="3" max="3" width="9.140625" customWidth="1"/>
    <col min="4" max="4" width="8.7109375" customWidth="1"/>
    <col min="5" max="5" width="8.28515625" style="14" customWidth="1"/>
    <col min="6" max="7" width="7.28515625" style="37" customWidth="1"/>
    <col min="8" max="8" width="12.42578125" customWidth="1"/>
  </cols>
  <sheetData>
    <row r="1" spans="1:9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37"/>
    </row>
    <row r="2" spans="1:9" ht="12.75" customHeight="1" x14ac:dyDescent="0.2">
      <c r="A2" s="45" t="str">
        <f>Responses!A2</f>
        <v>RFQ730-17082 AE University of Houston Garage No. 5</v>
      </c>
      <c r="B2" s="45"/>
      <c r="C2" s="45"/>
      <c r="D2" s="45"/>
      <c r="E2" s="45"/>
      <c r="F2" s="45"/>
      <c r="G2" s="45"/>
      <c r="H2" s="45"/>
      <c r="I2" s="37"/>
    </row>
    <row r="3" spans="1:9" ht="15.75" thickBot="1" x14ac:dyDescent="0.25">
      <c r="A3" s="37"/>
      <c r="B3" s="43"/>
      <c r="C3" s="37"/>
      <c r="D3" s="37"/>
      <c r="E3" s="37"/>
      <c r="H3" s="16"/>
      <c r="I3" s="37"/>
    </row>
    <row r="4" spans="1:9" ht="75" thickTop="1" thickBot="1" x14ac:dyDescent="0.25">
      <c r="A4" s="38" t="s">
        <v>4</v>
      </c>
      <c r="B4" s="25" t="s">
        <v>5</v>
      </c>
      <c r="C4" s="39" t="s">
        <v>6</v>
      </c>
      <c r="D4" s="39" t="s">
        <v>7</v>
      </c>
      <c r="E4" s="39" t="s">
        <v>8</v>
      </c>
      <c r="F4" s="39" t="s">
        <v>9</v>
      </c>
      <c r="G4" s="39" t="s">
        <v>10</v>
      </c>
      <c r="H4" s="19" t="s">
        <v>11</v>
      </c>
      <c r="I4" s="40"/>
    </row>
    <row r="5" spans="1:9" ht="16.5" thickTop="1" x14ac:dyDescent="0.2">
      <c r="A5" s="42" t="str">
        <f>Responses!A5</f>
        <v>Abel Design Group, Ltd</v>
      </c>
      <c r="B5" s="55">
        <v>12</v>
      </c>
      <c r="C5" s="55">
        <v>15</v>
      </c>
      <c r="D5" s="55">
        <v>22.5</v>
      </c>
      <c r="E5" s="55">
        <v>3</v>
      </c>
      <c r="F5" s="55">
        <v>4.5</v>
      </c>
      <c r="G5" s="56">
        <v>10</v>
      </c>
      <c r="H5" s="7">
        <f>SUM(B5:G5)</f>
        <v>67</v>
      </c>
      <c r="I5" s="30">
        <v>1</v>
      </c>
    </row>
    <row r="6" spans="1:9" ht="15.75" x14ac:dyDescent="0.25">
      <c r="A6" s="50" t="str">
        <f>Responses!A6</f>
        <v>Atkins North American, Inc.</v>
      </c>
      <c r="B6" s="55">
        <v>27</v>
      </c>
      <c r="C6" s="55">
        <v>25</v>
      </c>
      <c r="D6" s="55">
        <v>25</v>
      </c>
      <c r="E6" s="55">
        <v>5</v>
      </c>
      <c r="F6" s="55">
        <v>5</v>
      </c>
      <c r="G6" s="56">
        <v>10</v>
      </c>
      <c r="H6" s="7">
        <f t="shared" ref="H6:H19" si="0">SUM(B6:G6)</f>
        <v>97</v>
      </c>
      <c r="I6" s="29">
        <v>2</v>
      </c>
    </row>
    <row r="7" spans="1:9" ht="15.75" x14ac:dyDescent="0.25">
      <c r="A7" s="50" t="str">
        <f>Responses!A7</f>
        <v>Corgan</v>
      </c>
      <c r="B7" s="55">
        <v>24</v>
      </c>
      <c r="C7" s="55">
        <v>20</v>
      </c>
      <c r="D7" s="55">
        <v>25</v>
      </c>
      <c r="E7" s="55">
        <v>5</v>
      </c>
      <c r="F7" s="55">
        <v>4.5</v>
      </c>
      <c r="G7" s="56">
        <v>10</v>
      </c>
      <c r="H7" s="7">
        <f t="shared" si="0"/>
        <v>88.5</v>
      </c>
      <c r="I7" s="31">
        <v>3</v>
      </c>
    </row>
    <row r="8" spans="1:9" ht="15.75" x14ac:dyDescent="0.25">
      <c r="A8" s="50" t="str">
        <f>Responses!A8</f>
        <v>EYP, Inc.</v>
      </c>
      <c r="B8" s="55">
        <v>30</v>
      </c>
      <c r="C8" s="55">
        <v>25</v>
      </c>
      <c r="D8" s="55">
        <v>25</v>
      </c>
      <c r="E8" s="55">
        <v>4</v>
      </c>
      <c r="F8" s="55">
        <v>5</v>
      </c>
      <c r="G8" s="56">
        <v>8</v>
      </c>
      <c r="H8" s="7">
        <f t="shared" si="0"/>
        <v>97</v>
      </c>
      <c r="I8" s="29">
        <v>4</v>
      </c>
    </row>
    <row r="9" spans="1:9" s="41" customFormat="1" ht="15.75" x14ac:dyDescent="0.25">
      <c r="A9" s="50" t="str">
        <f>Responses!A9</f>
        <v>M. Arthur Gensler Jr. &amp; Associates, Inc.</v>
      </c>
      <c r="B9" s="55">
        <v>27</v>
      </c>
      <c r="C9" s="55">
        <v>25</v>
      </c>
      <c r="D9" s="55">
        <v>25</v>
      </c>
      <c r="E9" s="55">
        <v>4</v>
      </c>
      <c r="F9" s="55">
        <v>4.5</v>
      </c>
      <c r="G9" s="56">
        <v>6</v>
      </c>
      <c r="H9" s="57">
        <f t="shared" si="0"/>
        <v>91.5</v>
      </c>
      <c r="I9" s="31">
        <v>6</v>
      </c>
    </row>
    <row r="10" spans="1:9" s="41" customFormat="1" ht="15.75" x14ac:dyDescent="0.25">
      <c r="A10" s="50" t="str">
        <f>Responses!A10</f>
        <v>HKS</v>
      </c>
      <c r="B10" s="55">
        <v>24</v>
      </c>
      <c r="C10" s="55">
        <v>25</v>
      </c>
      <c r="D10" s="55">
        <v>25</v>
      </c>
      <c r="E10" s="55">
        <v>3</v>
      </c>
      <c r="F10" s="55">
        <v>4.5</v>
      </c>
      <c r="G10" s="56">
        <v>10</v>
      </c>
      <c r="H10" s="57">
        <f t="shared" si="0"/>
        <v>91.5</v>
      </c>
      <c r="I10" s="29">
        <v>5</v>
      </c>
    </row>
    <row r="11" spans="1:9" ht="15.75" x14ac:dyDescent="0.25">
      <c r="A11" s="50" t="str">
        <f>Responses!A11</f>
        <v>Huitt-Zollars, Inc.</v>
      </c>
      <c r="B11" s="55">
        <v>27</v>
      </c>
      <c r="C11" s="55">
        <v>20</v>
      </c>
      <c r="D11" s="55">
        <v>22.5</v>
      </c>
      <c r="E11" s="55">
        <v>4</v>
      </c>
      <c r="F11" s="55">
        <v>4.5</v>
      </c>
      <c r="G11" s="56">
        <v>10</v>
      </c>
      <c r="H11" s="7">
        <f t="shared" si="0"/>
        <v>88</v>
      </c>
      <c r="I11" s="31">
        <v>7</v>
      </c>
    </row>
    <row r="12" spans="1:9" ht="15.75" x14ac:dyDescent="0.25">
      <c r="A12" s="50" t="str">
        <f>Responses!A12</f>
        <v>Kirksey Architecture</v>
      </c>
      <c r="B12" s="55">
        <v>24</v>
      </c>
      <c r="C12" s="55">
        <v>17.5</v>
      </c>
      <c r="D12" s="55">
        <v>20</v>
      </c>
      <c r="E12" s="55">
        <v>4</v>
      </c>
      <c r="F12" s="55">
        <v>4</v>
      </c>
      <c r="G12" s="56">
        <v>7</v>
      </c>
      <c r="H12" s="7">
        <f t="shared" si="0"/>
        <v>76.5</v>
      </c>
      <c r="I12" s="29">
        <v>8</v>
      </c>
    </row>
    <row r="13" spans="1:9" ht="15.75" x14ac:dyDescent="0.25">
      <c r="A13" s="50" t="str">
        <f>Responses!A13</f>
        <v>OMNIPLAN</v>
      </c>
      <c r="B13" s="55">
        <v>30</v>
      </c>
      <c r="C13" s="55">
        <v>20</v>
      </c>
      <c r="D13" s="55">
        <v>25</v>
      </c>
      <c r="E13" s="55">
        <v>4</v>
      </c>
      <c r="F13" s="55">
        <v>5</v>
      </c>
      <c r="G13" s="56">
        <v>8</v>
      </c>
      <c r="H13" s="7">
        <f t="shared" si="0"/>
        <v>92</v>
      </c>
      <c r="I13" s="31">
        <v>9</v>
      </c>
    </row>
    <row r="14" spans="1:9" ht="15.75" x14ac:dyDescent="0.25">
      <c r="A14" s="50" t="str">
        <f>Responses!A14</f>
        <v>Page Southerland Page</v>
      </c>
      <c r="B14" s="55">
        <v>24</v>
      </c>
      <c r="C14" s="55">
        <v>25</v>
      </c>
      <c r="D14" s="55">
        <v>20</v>
      </c>
      <c r="E14" s="55">
        <v>4</v>
      </c>
      <c r="F14" s="55">
        <v>4.5</v>
      </c>
      <c r="G14" s="56">
        <v>8</v>
      </c>
      <c r="H14" s="7">
        <f t="shared" si="0"/>
        <v>85.5</v>
      </c>
      <c r="I14" s="29">
        <v>10</v>
      </c>
    </row>
    <row r="15" spans="1:9" ht="15.75" x14ac:dyDescent="0.25">
      <c r="A15" s="50" t="str">
        <f>Responses!A15</f>
        <v>PBK Architects, Inc.</v>
      </c>
      <c r="B15" s="55">
        <v>25.5</v>
      </c>
      <c r="C15" s="55">
        <v>25</v>
      </c>
      <c r="D15" s="55">
        <v>10</v>
      </c>
      <c r="E15" s="55">
        <v>3</v>
      </c>
      <c r="F15" s="55">
        <v>4</v>
      </c>
      <c r="G15" s="56">
        <v>9</v>
      </c>
      <c r="H15" s="7">
        <f t="shared" si="0"/>
        <v>76.5</v>
      </c>
      <c r="I15" s="31">
        <v>11</v>
      </c>
    </row>
    <row r="16" spans="1:9" ht="15.75" x14ac:dyDescent="0.25">
      <c r="A16" s="50" t="str">
        <f>Responses!A16</f>
        <v>Pierce, Goodwin, Alexander, Linville, Inc. (PGAL)</v>
      </c>
      <c r="B16" s="55">
        <v>24</v>
      </c>
      <c r="C16" s="55">
        <v>20</v>
      </c>
      <c r="D16" s="55">
        <v>20</v>
      </c>
      <c r="E16" s="55">
        <v>3</v>
      </c>
      <c r="F16" s="55">
        <v>4</v>
      </c>
      <c r="G16" s="56">
        <v>9</v>
      </c>
      <c r="H16" s="7">
        <f t="shared" si="0"/>
        <v>80</v>
      </c>
      <c r="I16" s="29">
        <v>12</v>
      </c>
    </row>
    <row r="17" spans="1:9" ht="15.75" x14ac:dyDescent="0.25">
      <c r="A17" s="50" t="str">
        <f>Responses!A17</f>
        <v>Powers Brown Architecture, LLC</v>
      </c>
      <c r="B17" s="55">
        <v>21</v>
      </c>
      <c r="C17" s="55">
        <v>22.5</v>
      </c>
      <c r="D17" s="55">
        <v>20</v>
      </c>
      <c r="E17" s="55">
        <v>4</v>
      </c>
      <c r="F17" s="55">
        <v>4</v>
      </c>
      <c r="G17" s="56">
        <v>6</v>
      </c>
      <c r="H17" s="7">
        <f t="shared" si="0"/>
        <v>77.5</v>
      </c>
      <c r="I17" s="31">
        <v>13</v>
      </c>
    </row>
    <row r="18" spans="1:9" ht="15.75" x14ac:dyDescent="0.25">
      <c r="A18" s="50" t="str">
        <f>Responses!A18</f>
        <v>Prozign Architects</v>
      </c>
      <c r="B18" s="55">
        <v>24</v>
      </c>
      <c r="C18" s="55">
        <v>25</v>
      </c>
      <c r="D18" s="55">
        <v>20</v>
      </c>
      <c r="E18" s="55">
        <v>4</v>
      </c>
      <c r="F18" s="55">
        <v>4</v>
      </c>
      <c r="G18" s="56">
        <v>5</v>
      </c>
      <c r="H18" s="7">
        <f t="shared" si="0"/>
        <v>82</v>
      </c>
      <c r="I18" s="29">
        <v>14</v>
      </c>
    </row>
    <row r="19" spans="1:9" ht="15.75" x14ac:dyDescent="0.25">
      <c r="A19" s="50" t="str">
        <f>Responses!A19</f>
        <v>Shepley Bulfinch</v>
      </c>
      <c r="B19" s="55">
        <v>21</v>
      </c>
      <c r="C19" s="55">
        <v>22.5</v>
      </c>
      <c r="D19" s="55">
        <v>21.25</v>
      </c>
      <c r="E19" s="55">
        <v>3.5</v>
      </c>
      <c r="F19" s="55">
        <v>4</v>
      </c>
      <c r="G19" s="56">
        <v>10</v>
      </c>
      <c r="H19" s="7">
        <f t="shared" si="0"/>
        <v>82.25</v>
      </c>
      <c r="I19" s="31">
        <v>15</v>
      </c>
    </row>
    <row r="20" spans="1:9" ht="15.75" x14ac:dyDescent="0.25">
      <c r="A20" s="61" t="str">
        <f>Responses!A20</f>
        <v>Smith&amp;Company Architects**</v>
      </c>
      <c r="B20" s="55">
        <v>27</v>
      </c>
      <c r="C20" s="55">
        <v>22.5</v>
      </c>
      <c r="D20" s="55">
        <v>22.5</v>
      </c>
      <c r="E20" s="55">
        <v>4</v>
      </c>
      <c r="F20" s="55">
        <v>4.5</v>
      </c>
      <c r="G20" s="56">
        <v>7</v>
      </c>
      <c r="H20" s="7">
        <f t="shared" ref="H20:H22" si="1">SUM(B20:G20)</f>
        <v>87.5</v>
      </c>
      <c r="I20" s="29">
        <v>16</v>
      </c>
    </row>
    <row r="21" spans="1:9" ht="15.75" x14ac:dyDescent="0.25">
      <c r="A21" s="61" t="str">
        <f>Responses!A21</f>
        <v>STOA International Architects**</v>
      </c>
      <c r="B21" s="55">
        <v>21</v>
      </c>
      <c r="C21" s="55">
        <v>20</v>
      </c>
      <c r="D21" s="55">
        <v>22.5</v>
      </c>
      <c r="E21" s="55">
        <v>3</v>
      </c>
      <c r="F21" s="55">
        <v>4.5</v>
      </c>
      <c r="G21" s="56">
        <v>10</v>
      </c>
      <c r="H21" s="7">
        <f t="shared" si="1"/>
        <v>81</v>
      </c>
      <c r="I21" s="31">
        <v>17</v>
      </c>
    </row>
    <row r="22" spans="1:9" ht="15.75" x14ac:dyDescent="0.25">
      <c r="A22" s="61" t="str">
        <f>Responses!A22</f>
        <v>Watry Design, Inc.</v>
      </c>
      <c r="B22" s="55">
        <v>24</v>
      </c>
      <c r="C22" s="55">
        <v>25</v>
      </c>
      <c r="D22" s="55">
        <v>22.5</v>
      </c>
      <c r="E22" s="55">
        <v>4</v>
      </c>
      <c r="F22" s="55">
        <v>4.5</v>
      </c>
      <c r="G22" s="56">
        <v>9</v>
      </c>
      <c r="H22" s="7">
        <f t="shared" si="1"/>
        <v>89</v>
      </c>
      <c r="I22" s="29">
        <v>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4" workbookViewId="0">
      <selection activeCell="D13" sqref="D13"/>
    </sheetView>
  </sheetViews>
  <sheetFormatPr defaultRowHeight="12.75" x14ac:dyDescent="0.2"/>
  <cols>
    <col min="1" max="1" width="62" customWidth="1"/>
    <col min="2" max="2" width="8.28515625" style="22" customWidth="1"/>
    <col min="3" max="3" width="9.42578125" customWidth="1"/>
    <col min="4" max="4" width="8.140625" customWidth="1"/>
    <col min="5" max="5" width="6.7109375" bestFit="1" customWidth="1"/>
    <col min="7" max="7" width="12.5703125" customWidth="1"/>
  </cols>
  <sheetData>
    <row r="1" spans="1:9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46"/>
    </row>
    <row r="2" spans="1:9" ht="12.75" customHeight="1" x14ac:dyDescent="0.2">
      <c r="A2" s="53" t="str">
        <f>Responses!A2</f>
        <v>RFQ730-17082 AE University of Houston Garage No. 5</v>
      </c>
      <c r="B2" s="53"/>
      <c r="C2" s="53"/>
      <c r="D2" s="53"/>
      <c r="E2" s="53"/>
      <c r="F2" s="53"/>
      <c r="G2" s="53"/>
      <c r="H2" s="53"/>
      <c r="I2" s="46"/>
    </row>
    <row r="3" spans="1:9" ht="15.75" thickBot="1" x14ac:dyDescent="0.25">
      <c r="A3" s="46"/>
      <c r="B3" s="51"/>
      <c r="C3" s="46"/>
      <c r="D3" s="46"/>
      <c r="E3" s="46"/>
      <c r="F3" s="46"/>
      <c r="G3" s="46"/>
      <c r="H3" s="16"/>
      <c r="I3" s="46"/>
    </row>
    <row r="4" spans="1:9" ht="104.25" customHeight="1" thickTop="1" thickBot="1" x14ac:dyDescent="0.25">
      <c r="A4" s="47" t="s">
        <v>4</v>
      </c>
      <c r="B4" s="25" t="s">
        <v>5</v>
      </c>
      <c r="C4" s="48" t="s">
        <v>6</v>
      </c>
      <c r="D4" s="48" t="s">
        <v>7</v>
      </c>
      <c r="E4" s="48" t="s">
        <v>8</v>
      </c>
      <c r="F4" s="48" t="s">
        <v>9</v>
      </c>
      <c r="G4" s="48" t="s">
        <v>10</v>
      </c>
      <c r="H4" s="19" t="s">
        <v>11</v>
      </c>
      <c r="I4" s="49"/>
    </row>
    <row r="5" spans="1:9" ht="16.5" thickTop="1" x14ac:dyDescent="0.2">
      <c r="A5" s="50" t="str">
        <f>Responses!A5</f>
        <v>Abel Design Group, Ltd</v>
      </c>
      <c r="B5" s="26">
        <v>30</v>
      </c>
      <c r="C5" s="20">
        <v>20.5</v>
      </c>
      <c r="D5" s="20">
        <v>19.5</v>
      </c>
      <c r="E5" s="20">
        <v>5</v>
      </c>
      <c r="F5" s="34">
        <v>5</v>
      </c>
      <c r="G5" s="34">
        <v>10</v>
      </c>
      <c r="H5" s="7">
        <f>SUM(B5:G5)</f>
        <v>90</v>
      </c>
      <c r="I5" s="30">
        <v>1</v>
      </c>
    </row>
    <row r="6" spans="1:9" ht="15.75" x14ac:dyDescent="0.25">
      <c r="A6" s="50" t="str">
        <f>Responses!A6</f>
        <v>Atkins North American, Inc.</v>
      </c>
      <c r="B6" s="26">
        <v>30</v>
      </c>
      <c r="C6" s="20">
        <v>25</v>
      </c>
      <c r="D6" s="20">
        <v>24.5</v>
      </c>
      <c r="E6" s="20">
        <v>5</v>
      </c>
      <c r="F6" s="34">
        <v>5</v>
      </c>
      <c r="G6" s="34">
        <v>7.8</v>
      </c>
      <c r="H6" s="7">
        <f t="shared" ref="H6:H19" si="0">SUM(B6:G6)</f>
        <v>97.3</v>
      </c>
      <c r="I6" s="29">
        <v>2</v>
      </c>
    </row>
    <row r="7" spans="1:9" ht="15.75" x14ac:dyDescent="0.25">
      <c r="A7" s="50" t="str">
        <f>Responses!A7</f>
        <v>Corgan</v>
      </c>
      <c r="B7" s="26">
        <v>28.2</v>
      </c>
      <c r="C7" s="20">
        <v>15.5</v>
      </c>
      <c r="D7" s="20">
        <v>21</v>
      </c>
      <c r="E7" s="20">
        <v>4.8</v>
      </c>
      <c r="F7" s="34">
        <v>4.5999999999999996</v>
      </c>
      <c r="G7" s="34">
        <v>6.2</v>
      </c>
      <c r="H7" s="7">
        <f t="shared" si="0"/>
        <v>80.3</v>
      </c>
      <c r="I7" s="31">
        <v>3</v>
      </c>
    </row>
    <row r="8" spans="1:9" ht="15.75" x14ac:dyDescent="0.25">
      <c r="A8" s="50" t="str">
        <f>Responses!A8</f>
        <v>EYP, Inc.</v>
      </c>
      <c r="B8" s="26">
        <v>27.6</v>
      </c>
      <c r="C8" s="20">
        <v>20.5</v>
      </c>
      <c r="D8" s="20">
        <v>15.5</v>
      </c>
      <c r="E8" s="20">
        <v>3.9</v>
      </c>
      <c r="F8" s="34">
        <v>4.2</v>
      </c>
      <c r="G8" s="34">
        <v>6.2</v>
      </c>
      <c r="H8" s="7">
        <f t="shared" si="0"/>
        <v>77.900000000000006</v>
      </c>
      <c r="I8" s="29">
        <v>4</v>
      </c>
    </row>
    <row r="9" spans="1:9" ht="15.75" x14ac:dyDescent="0.25">
      <c r="A9" s="50" t="str">
        <f>Responses!A9</f>
        <v>M. Arthur Gensler Jr. &amp; Associates, Inc.</v>
      </c>
      <c r="B9" s="26">
        <v>24.6</v>
      </c>
      <c r="C9" s="20">
        <v>15.5</v>
      </c>
      <c r="D9" s="20">
        <v>15.5</v>
      </c>
      <c r="E9" s="20">
        <v>3.6</v>
      </c>
      <c r="F9" s="34">
        <v>3.2</v>
      </c>
      <c r="G9" s="34">
        <v>8.1999999999999993</v>
      </c>
      <c r="H9" s="7">
        <f t="shared" si="0"/>
        <v>70.600000000000009</v>
      </c>
      <c r="I9" s="31">
        <v>6</v>
      </c>
    </row>
    <row r="10" spans="1:9" ht="15.75" x14ac:dyDescent="0.25">
      <c r="A10" s="50" t="str">
        <f>Responses!A10</f>
        <v>HKS</v>
      </c>
      <c r="B10" s="26">
        <v>25.2</v>
      </c>
      <c r="C10" s="20">
        <v>20.5</v>
      </c>
      <c r="D10" s="20">
        <v>18</v>
      </c>
      <c r="E10" s="20">
        <v>4.2</v>
      </c>
      <c r="F10" s="34">
        <v>5</v>
      </c>
      <c r="G10" s="34">
        <v>10</v>
      </c>
      <c r="H10" s="7">
        <f t="shared" si="0"/>
        <v>82.9</v>
      </c>
      <c r="I10" s="29">
        <v>5</v>
      </c>
    </row>
    <row r="11" spans="1:9" ht="15.75" x14ac:dyDescent="0.25">
      <c r="A11" s="50" t="str">
        <f>Responses!A11</f>
        <v>Huitt-Zollars, Inc.</v>
      </c>
      <c r="B11" s="26">
        <v>18.600000000000001</v>
      </c>
      <c r="C11" s="20">
        <v>25</v>
      </c>
      <c r="D11" s="20">
        <v>25</v>
      </c>
      <c r="E11" s="20">
        <v>5</v>
      </c>
      <c r="F11" s="34">
        <v>3.6</v>
      </c>
      <c r="G11" s="34">
        <v>6.2</v>
      </c>
      <c r="H11" s="7">
        <f t="shared" si="0"/>
        <v>83.399999999999991</v>
      </c>
      <c r="I11" s="31">
        <v>7</v>
      </c>
    </row>
    <row r="12" spans="1:9" ht="15.75" x14ac:dyDescent="0.25">
      <c r="A12" s="50" t="str">
        <f>Responses!A12</f>
        <v>Kirksey Architecture</v>
      </c>
      <c r="B12" s="26">
        <v>18.600000000000001</v>
      </c>
      <c r="C12" s="20">
        <v>18.5</v>
      </c>
      <c r="D12" s="20">
        <v>21</v>
      </c>
      <c r="E12" s="20">
        <v>3.1</v>
      </c>
      <c r="F12" s="34">
        <v>3.7</v>
      </c>
      <c r="G12" s="34">
        <v>7.4</v>
      </c>
      <c r="H12" s="7">
        <f t="shared" si="0"/>
        <v>72.300000000000011</v>
      </c>
      <c r="I12" s="29">
        <v>8</v>
      </c>
    </row>
    <row r="13" spans="1:9" ht="15.75" x14ac:dyDescent="0.25">
      <c r="A13" s="50" t="str">
        <f>Responses!A13</f>
        <v>OMNIPLAN</v>
      </c>
      <c r="B13" s="26">
        <v>18.600000000000001</v>
      </c>
      <c r="C13" s="20">
        <v>18.5</v>
      </c>
      <c r="D13" s="20">
        <v>21</v>
      </c>
      <c r="E13" s="20">
        <v>3.7</v>
      </c>
      <c r="F13" s="34">
        <v>4.0999999999999996</v>
      </c>
      <c r="G13" s="34">
        <v>7.4</v>
      </c>
      <c r="H13" s="7">
        <f t="shared" si="0"/>
        <v>73.300000000000011</v>
      </c>
      <c r="I13" s="31">
        <v>9</v>
      </c>
    </row>
    <row r="14" spans="1:9" ht="15.75" x14ac:dyDescent="0.25">
      <c r="A14" s="50" t="str">
        <f>Responses!A14</f>
        <v>Page Southerland Page</v>
      </c>
      <c r="B14" s="26">
        <v>30</v>
      </c>
      <c r="C14" s="20">
        <v>15.5</v>
      </c>
      <c r="D14" s="20">
        <v>18.5</v>
      </c>
      <c r="E14" s="20">
        <v>3.1</v>
      </c>
      <c r="F14" s="34">
        <v>4.4000000000000004</v>
      </c>
      <c r="G14" s="34">
        <v>10</v>
      </c>
      <c r="H14" s="7">
        <f t="shared" si="0"/>
        <v>81.5</v>
      </c>
      <c r="I14" s="29">
        <v>10</v>
      </c>
    </row>
    <row r="15" spans="1:9" ht="15.75" x14ac:dyDescent="0.25">
      <c r="A15" s="50" t="str">
        <f>Responses!A15</f>
        <v>PBK Architects, Inc.</v>
      </c>
      <c r="B15" s="26">
        <v>28.2</v>
      </c>
      <c r="C15" s="20">
        <v>20.5</v>
      </c>
      <c r="D15" s="20">
        <v>23.5</v>
      </c>
      <c r="E15" s="20">
        <v>4.0999999999999996</v>
      </c>
      <c r="F15" s="34">
        <v>5</v>
      </c>
      <c r="G15" s="34">
        <v>10</v>
      </c>
      <c r="H15" s="7">
        <f t="shared" si="0"/>
        <v>91.3</v>
      </c>
      <c r="I15" s="31">
        <v>11</v>
      </c>
    </row>
    <row r="16" spans="1:9" ht="15.75" x14ac:dyDescent="0.25">
      <c r="A16" s="50" t="str">
        <f>Responses!A16</f>
        <v>Pierce, Goodwin, Alexander, Linville, Inc. (PGAL)</v>
      </c>
      <c r="B16" s="26">
        <v>21.6</v>
      </c>
      <c r="C16" s="20">
        <v>15.5</v>
      </c>
      <c r="D16" s="20">
        <v>18.5</v>
      </c>
      <c r="E16" s="20">
        <v>4.0999999999999996</v>
      </c>
      <c r="F16" s="34">
        <v>5</v>
      </c>
      <c r="G16" s="34">
        <v>6.2</v>
      </c>
      <c r="H16" s="7">
        <f t="shared" si="0"/>
        <v>70.900000000000006</v>
      </c>
      <c r="I16" s="29">
        <v>12</v>
      </c>
    </row>
    <row r="17" spans="1:9" ht="15.75" x14ac:dyDescent="0.25">
      <c r="A17" s="50" t="str">
        <f>Responses!A17</f>
        <v>Powers Brown Architecture, LLC</v>
      </c>
      <c r="B17" s="26">
        <v>30</v>
      </c>
      <c r="C17" s="20">
        <v>23.5</v>
      </c>
      <c r="D17" s="20">
        <v>20.5</v>
      </c>
      <c r="E17" s="20">
        <v>4.7</v>
      </c>
      <c r="F17" s="34">
        <v>3.2</v>
      </c>
      <c r="G17" s="34">
        <v>8.4</v>
      </c>
      <c r="H17" s="7">
        <f t="shared" si="0"/>
        <v>90.300000000000011</v>
      </c>
      <c r="I17" s="31">
        <v>13</v>
      </c>
    </row>
    <row r="18" spans="1:9" ht="15.75" x14ac:dyDescent="0.25">
      <c r="A18" s="50" t="str">
        <f>Responses!A18</f>
        <v>Prozign Architects</v>
      </c>
      <c r="B18" s="26">
        <v>30</v>
      </c>
      <c r="C18" s="20">
        <v>20.5</v>
      </c>
      <c r="D18" s="20">
        <v>23.5</v>
      </c>
      <c r="E18" s="20">
        <v>3.1</v>
      </c>
      <c r="F18" s="34">
        <v>4.7</v>
      </c>
      <c r="G18" s="34">
        <v>6.4</v>
      </c>
      <c r="H18" s="7">
        <f t="shared" si="0"/>
        <v>88.2</v>
      </c>
      <c r="I18" s="29">
        <v>14</v>
      </c>
    </row>
    <row r="19" spans="1:9" ht="15.75" x14ac:dyDescent="0.25">
      <c r="A19" s="50" t="str">
        <f>Responses!A19</f>
        <v>Shepley Bulfinch</v>
      </c>
      <c r="B19" s="26">
        <v>24.6</v>
      </c>
      <c r="C19" s="20">
        <v>15.5</v>
      </c>
      <c r="D19" s="20">
        <v>23.5</v>
      </c>
      <c r="E19" s="20">
        <v>3.1</v>
      </c>
      <c r="F19" s="34">
        <v>3.7</v>
      </c>
      <c r="G19" s="34">
        <v>6.2</v>
      </c>
      <c r="H19" s="7">
        <f t="shared" si="0"/>
        <v>76.600000000000009</v>
      </c>
      <c r="I19" s="31">
        <v>15</v>
      </c>
    </row>
    <row r="20" spans="1:9" ht="15.75" x14ac:dyDescent="0.25">
      <c r="A20" s="61" t="str">
        <f>Responses!A20</f>
        <v>Smith&amp;Company Architects**</v>
      </c>
      <c r="B20" s="26">
        <v>25.2</v>
      </c>
      <c r="C20" s="20">
        <v>20.5</v>
      </c>
      <c r="D20" s="20">
        <v>18.5</v>
      </c>
      <c r="E20" s="20">
        <v>4.0999999999999996</v>
      </c>
      <c r="F20" s="34">
        <v>4.7</v>
      </c>
      <c r="G20" s="34">
        <v>8.6</v>
      </c>
      <c r="H20" s="7">
        <f t="shared" ref="H20:H22" si="1">SUM(B20:G20)</f>
        <v>81.599999999999994</v>
      </c>
      <c r="I20" s="29">
        <v>16</v>
      </c>
    </row>
    <row r="21" spans="1:9" ht="15.75" x14ac:dyDescent="0.25">
      <c r="A21" s="61" t="str">
        <f>Responses!A21</f>
        <v>STOA International Architects**</v>
      </c>
      <c r="B21" s="26">
        <v>24.6</v>
      </c>
      <c r="C21" s="20">
        <v>20.5</v>
      </c>
      <c r="D21" s="20">
        <v>18.5</v>
      </c>
      <c r="E21" s="20">
        <v>4</v>
      </c>
      <c r="F21" s="34">
        <v>4.0999999999999996</v>
      </c>
      <c r="G21" s="34">
        <v>10</v>
      </c>
      <c r="H21" s="7">
        <f t="shared" si="1"/>
        <v>81.699999999999989</v>
      </c>
      <c r="I21" s="31">
        <v>17</v>
      </c>
    </row>
    <row r="22" spans="1:9" ht="15.75" x14ac:dyDescent="0.25">
      <c r="A22" s="61" t="str">
        <f>Responses!A22</f>
        <v>Watry Design, Inc.</v>
      </c>
      <c r="B22" s="26">
        <v>22.2</v>
      </c>
      <c r="C22" s="20">
        <v>15.5</v>
      </c>
      <c r="D22" s="20">
        <v>18.5</v>
      </c>
      <c r="E22" s="20">
        <v>4.2</v>
      </c>
      <c r="F22" s="34">
        <v>3.1</v>
      </c>
      <c r="G22" s="34">
        <v>8.1999999999999993</v>
      </c>
      <c r="H22" s="7">
        <f t="shared" si="1"/>
        <v>71.7</v>
      </c>
      <c r="I22" s="29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25" sqref="F25"/>
    </sheetView>
  </sheetViews>
  <sheetFormatPr defaultRowHeight="12.75" x14ac:dyDescent="0.2"/>
  <cols>
    <col min="1" max="1" width="69.28515625" customWidth="1"/>
    <col min="2" max="2" width="8.28515625" style="22" bestFit="1" customWidth="1"/>
    <col min="3" max="3" width="6.5703125" customWidth="1"/>
    <col min="4" max="4" width="8.28515625" customWidth="1"/>
    <col min="5" max="5" width="7.85546875" customWidth="1"/>
  </cols>
  <sheetData>
    <row r="1" spans="1:9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46"/>
    </row>
    <row r="2" spans="1:9" ht="12.75" customHeight="1" x14ac:dyDescent="0.2">
      <c r="A2" s="53" t="str">
        <f>Responses!A2</f>
        <v>RFQ730-17082 AE University of Houston Garage No. 5</v>
      </c>
      <c r="B2" s="53"/>
      <c r="C2" s="53"/>
      <c r="D2" s="53"/>
      <c r="E2" s="53"/>
      <c r="F2" s="53"/>
      <c r="G2" s="53"/>
      <c r="H2" s="53"/>
      <c r="I2" s="46"/>
    </row>
    <row r="3" spans="1:9" ht="15.75" thickBot="1" x14ac:dyDescent="0.25">
      <c r="A3" s="46"/>
      <c r="B3" s="51"/>
      <c r="C3" s="46"/>
      <c r="D3" s="46"/>
      <c r="E3" s="46"/>
      <c r="F3" s="46"/>
      <c r="G3" s="46"/>
      <c r="H3" s="16"/>
      <c r="I3" s="46"/>
    </row>
    <row r="4" spans="1:9" ht="75" thickTop="1" thickBot="1" x14ac:dyDescent="0.25">
      <c r="A4" s="47" t="s">
        <v>4</v>
      </c>
      <c r="B4" s="25" t="s">
        <v>5</v>
      </c>
      <c r="C4" s="48" t="s">
        <v>6</v>
      </c>
      <c r="D4" s="48" t="s">
        <v>7</v>
      </c>
      <c r="E4" s="48" t="s">
        <v>8</v>
      </c>
      <c r="F4" s="48" t="s">
        <v>9</v>
      </c>
      <c r="G4" s="48" t="s">
        <v>10</v>
      </c>
      <c r="H4" s="19" t="s">
        <v>11</v>
      </c>
      <c r="I4" s="49"/>
    </row>
    <row r="5" spans="1:9" ht="16.5" thickTop="1" x14ac:dyDescent="0.2">
      <c r="A5" s="50" t="str">
        <f>Responses!A5</f>
        <v>Abel Design Group, Ltd</v>
      </c>
      <c r="B5" s="26">
        <v>30</v>
      </c>
      <c r="C5" s="20">
        <v>22.5</v>
      </c>
      <c r="D5" s="20">
        <v>20</v>
      </c>
      <c r="E5" s="20">
        <v>5</v>
      </c>
      <c r="F5" s="34">
        <v>5</v>
      </c>
      <c r="G5" s="34">
        <v>9.6</v>
      </c>
      <c r="H5" s="7">
        <f>SUM(B5:G5)</f>
        <v>92.1</v>
      </c>
      <c r="I5" s="30">
        <v>1</v>
      </c>
    </row>
    <row r="6" spans="1:9" ht="15.75" x14ac:dyDescent="0.25">
      <c r="A6" s="50" t="str">
        <f>Responses!A6</f>
        <v>Atkins North American, Inc.</v>
      </c>
      <c r="B6" s="26">
        <v>30</v>
      </c>
      <c r="C6" s="20">
        <v>22.5</v>
      </c>
      <c r="D6" s="20">
        <v>20</v>
      </c>
      <c r="E6" s="20">
        <v>5</v>
      </c>
      <c r="F6" s="34">
        <v>5</v>
      </c>
      <c r="G6" s="34">
        <v>6</v>
      </c>
      <c r="H6" s="7">
        <f t="shared" ref="H6:H19" si="0">SUM(B6:G6)</f>
        <v>88.5</v>
      </c>
      <c r="I6" s="29">
        <v>2</v>
      </c>
    </row>
    <row r="7" spans="1:9" ht="15.75" x14ac:dyDescent="0.25">
      <c r="A7" s="50" t="str">
        <f>Responses!A7</f>
        <v>Corgan</v>
      </c>
      <c r="B7" s="26">
        <v>30</v>
      </c>
      <c r="C7" s="20">
        <v>22.5</v>
      </c>
      <c r="D7" s="20">
        <v>20</v>
      </c>
      <c r="E7" s="20">
        <v>5</v>
      </c>
      <c r="F7" s="34">
        <v>5</v>
      </c>
      <c r="G7" s="34">
        <v>9</v>
      </c>
      <c r="H7" s="7">
        <f t="shared" si="0"/>
        <v>91.5</v>
      </c>
      <c r="I7" s="31">
        <v>3</v>
      </c>
    </row>
    <row r="8" spans="1:9" ht="15.75" x14ac:dyDescent="0.25">
      <c r="A8" s="50" t="str">
        <f>Responses!A8</f>
        <v>EYP, Inc.</v>
      </c>
      <c r="B8" s="26">
        <v>30</v>
      </c>
      <c r="C8" s="20">
        <v>25</v>
      </c>
      <c r="D8" s="20">
        <v>22.5</v>
      </c>
      <c r="E8" s="20">
        <v>5</v>
      </c>
      <c r="F8" s="34">
        <v>5</v>
      </c>
      <c r="G8" s="34">
        <v>10</v>
      </c>
      <c r="H8" s="7">
        <f t="shared" si="0"/>
        <v>97.5</v>
      </c>
      <c r="I8" s="29">
        <v>4</v>
      </c>
    </row>
    <row r="9" spans="1:9" ht="15.75" x14ac:dyDescent="0.25">
      <c r="A9" s="50" t="str">
        <f>Responses!A9</f>
        <v>M. Arthur Gensler Jr. &amp; Associates, Inc.</v>
      </c>
      <c r="B9" s="26">
        <v>30</v>
      </c>
      <c r="C9" s="20">
        <v>24</v>
      </c>
      <c r="D9" s="20">
        <v>22.5</v>
      </c>
      <c r="E9" s="20">
        <v>5</v>
      </c>
      <c r="F9" s="34">
        <v>5</v>
      </c>
      <c r="G9" s="34">
        <v>9</v>
      </c>
      <c r="H9" s="7">
        <f t="shared" si="0"/>
        <v>95.5</v>
      </c>
      <c r="I9" s="31">
        <v>6</v>
      </c>
    </row>
    <row r="10" spans="1:9" ht="15.75" x14ac:dyDescent="0.25">
      <c r="A10" s="50" t="str">
        <f>Responses!A10</f>
        <v>HKS</v>
      </c>
      <c r="B10" s="26">
        <v>30</v>
      </c>
      <c r="C10" s="20">
        <v>25</v>
      </c>
      <c r="D10" s="20">
        <v>24</v>
      </c>
      <c r="E10" s="20">
        <v>5</v>
      </c>
      <c r="F10" s="34">
        <v>5</v>
      </c>
      <c r="G10" s="34">
        <v>8</v>
      </c>
      <c r="H10" s="7">
        <f t="shared" si="0"/>
        <v>97</v>
      </c>
      <c r="I10" s="29">
        <v>5</v>
      </c>
    </row>
    <row r="11" spans="1:9" ht="15.75" x14ac:dyDescent="0.25">
      <c r="A11" s="50" t="str">
        <f>Responses!A11</f>
        <v>Huitt-Zollars, Inc.</v>
      </c>
      <c r="B11" s="26">
        <v>30</v>
      </c>
      <c r="C11" s="20">
        <v>24</v>
      </c>
      <c r="D11" s="20">
        <v>25</v>
      </c>
      <c r="E11" s="20">
        <v>5</v>
      </c>
      <c r="F11" s="34">
        <v>5</v>
      </c>
      <c r="G11" s="34">
        <v>10</v>
      </c>
      <c r="H11" s="7">
        <f t="shared" si="0"/>
        <v>99</v>
      </c>
      <c r="I11" s="31">
        <v>7</v>
      </c>
    </row>
    <row r="12" spans="1:9" ht="15.75" x14ac:dyDescent="0.25">
      <c r="A12" s="50" t="str">
        <f>Responses!A12</f>
        <v>Kirksey Architecture</v>
      </c>
      <c r="B12" s="26">
        <v>30</v>
      </c>
      <c r="C12" s="20">
        <v>24</v>
      </c>
      <c r="D12" s="20">
        <v>25</v>
      </c>
      <c r="E12" s="20">
        <v>5</v>
      </c>
      <c r="F12" s="34">
        <v>5</v>
      </c>
      <c r="G12" s="34">
        <v>9.6</v>
      </c>
      <c r="H12" s="7">
        <f t="shared" si="0"/>
        <v>98.6</v>
      </c>
      <c r="I12" s="29">
        <v>8</v>
      </c>
    </row>
    <row r="13" spans="1:9" ht="15.75" x14ac:dyDescent="0.25">
      <c r="A13" s="50" t="str">
        <f>Responses!A13</f>
        <v>OMNIPLAN</v>
      </c>
      <c r="B13" s="26">
        <v>30</v>
      </c>
      <c r="C13" s="20">
        <v>25</v>
      </c>
      <c r="D13" s="20">
        <v>22.5</v>
      </c>
      <c r="E13" s="20">
        <v>5</v>
      </c>
      <c r="F13" s="34">
        <v>5</v>
      </c>
      <c r="G13" s="34">
        <v>2</v>
      </c>
      <c r="H13" s="7">
        <f t="shared" si="0"/>
        <v>89.5</v>
      </c>
      <c r="I13" s="31">
        <v>9</v>
      </c>
    </row>
    <row r="14" spans="1:9" ht="15.75" x14ac:dyDescent="0.25">
      <c r="A14" s="50" t="str">
        <f>Responses!A14</f>
        <v>Page Southerland Page</v>
      </c>
      <c r="B14" s="26">
        <v>30</v>
      </c>
      <c r="C14" s="20">
        <v>24</v>
      </c>
      <c r="D14" s="20">
        <v>22.5</v>
      </c>
      <c r="E14" s="20">
        <v>5</v>
      </c>
      <c r="F14" s="34">
        <v>5</v>
      </c>
      <c r="G14" s="34">
        <v>10</v>
      </c>
      <c r="H14" s="7">
        <f t="shared" si="0"/>
        <v>96.5</v>
      </c>
      <c r="I14" s="29">
        <v>10</v>
      </c>
    </row>
    <row r="15" spans="1:9" ht="15.75" x14ac:dyDescent="0.25">
      <c r="A15" s="50" t="str">
        <f>Responses!A15</f>
        <v>PBK Architects, Inc.</v>
      </c>
      <c r="B15" s="26">
        <v>30</v>
      </c>
      <c r="C15" s="20">
        <v>25</v>
      </c>
      <c r="D15" s="20">
        <v>22.5</v>
      </c>
      <c r="E15" s="20">
        <v>5</v>
      </c>
      <c r="F15" s="34">
        <v>5</v>
      </c>
      <c r="G15" s="34">
        <v>10</v>
      </c>
      <c r="H15" s="7">
        <f t="shared" si="0"/>
        <v>97.5</v>
      </c>
      <c r="I15" s="31">
        <v>11</v>
      </c>
    </row>
    <row r="16" spans="1:9" ht="15.75" x14ac:dyDescent="0.25">
      <c r="A16" s="50" t="str">
        <f>Responses!A16</f>
        <v>Pierce, Goodwin, Alexander, Linville, Inc. (PGAL)</v>
      </c>
      <c r="B16" s="26">
        <v>30</v>
      </c>
      <c r="C16" s="20">
        <v>24</v>
      </c>
      <c r="D16" s="20">
        <v>22.5</v>
      </c>
      <c r="E16" s="20">
        <v>5</v>
      </c>
      <c r="F16" s="34">
        <v>5</v>
      </c>
      <c r="G16" s="34">
        <v>10</v>
      </c>
      <c r="H16" s="7">
        <f t="shared" si="0"/>
        <v>96.5</v>
      </c>
      <c r="I16" s="29">
        <v>12</v>
      </c>
    </row>
    <row r="17" spans="1:9" ht="15.75" x14ac:dyDescent="0.25">
      <c r="A17" s="50" t="str">
        <f>Responses!A17</f>
        <v>Powers Brown Architecture, LLC</v>
      </c>
      <c r="B17" s="26">
        <v>27</v>
      </c>
      <c r="C17" s="20">
        <v>20</v>
      </c>
      <c r="D17" s="20">
        <v>20</v>
      </c>
      <c r="E17" s="20">
        <v>5</v>
      </c>
      <c r="F17" s="34">
        <v>3</v>
      </c>
      <c r="G17" s="34">
        <v>10</v>
      </c>
      <c r="H17" s="7">
        <f t="shared" si="0"/>
        <v>85</v>
      </c>
      <c r="I17" s="31">
        <v>13</v>
      </c>
    </row>
    <row r="18" spans="1:9" ht="15.75" x14ac:dyDescent="0.25">
      <c r="A18" s="50" t="str">
        <f>Responses!A18</f>
        <v>Prozign Architects</v>
      </c>
      <c r="B18" s="26">
        <v>30</v>
      </c>
      <c r="C18" s="20">
        <v>15</v>
      </c>
      <c r="D18" s="20">
        <v>17.5</v>
      </c>
      <c r="E18" s="20">
        <v>5</v>
      </c>
      <c r="F18" s="34">
        <v>4</v>
      </c>
      <c r="G18" s="34">
        <v>10</v>
      </c>
      <c r="H18" s="7">
        <f t="shared" si="0"/>
        <v>81.5</v>
      </c>
      <c r="I18" s="29">
        <v>14</v>
      </c>
    </row>
    <row r="19" spans="1:9" ht="15.75" x14ac:dyDescent="0.25">
      <c r="A19" s="50" t="str">
        <f>Responses!A19</f>
        <v>Shepley Bulfinch</v>
      </c>
      <c r="B19" s="26">
        <v>30</v>
      </c>
      <c r="C19" s="20">
        <v>25</v>
      </c>
      <c r="D19" s="20">
        <v>24</v>
      </c>
      <c r="E19" s="20">
        <v>5</v>
      </c>
      <c r="F19" s="34">
        <v>5</v>
      </c>
      <c r="G19" s="34">
        <v>10</v>
      </c>
      <c r="H19" s="7">
        <f t="shared" si="0"/>
        <v>99</v>
      </c>
      <c r="I19" s="31">
        <v>15</v>
      </c>
    </row>
    <row r="20" spans="1:9" ht="15.75" x14ac:dyDescent="0.25">
      <c r="A20" s="61" t="str">
        <f>Responses!A20</f>
        <v>Smith&amp;Company Architects**</v>
      </c>
      <c r="B20" s="26">
        <v>28.8</v>
      </c>
      <c r="C20" s="20">
        <v>15</v>
      </c>
      <c r="D20" s="20">
        <v>17.5</v>
      </c>
      <c r="E20" s="20">
        <v>5</v>
      </c>
      <c r="F20" s="34">
        <v>4.5</v>
      </c>
      <c r="G20" s="34">
        <v>10</v>
      </c>
      <c r="H20" s="7">
        <f t="shared" ref="H20:H22" si="1">SUM(B20:G20)</f>
        <v>80.8</v>
      </c>
      <c r="I20" s="29">
        <v>16</v>
      </c>
    </row>
    <row r="21" spans="1:9" ht="15.75" x14ac:dyDescent="0.25">
      <c r="A21" s="61" t="str">
        <f>Responses!A21</f>
        <v>STOA International Architects**</v>
      </c>
      <c r="B21" s="26">
        <v>24</v>
      </c>
      <c r="C21" s="20">
        <v>22.5</v>
      </c>
      <c r="D21" s="20">
        <v>22.5</v>
      </c>
      <c r="E21" s="20">
        <v>5</v>
      </c>
      <c r="F21" s="34">
        <v>4.5</v>
      </c>
      <c r="G21" s="34">
        <v>10</v>
      </c>
      <c r="H21" s="7">
        <f t="shared" si="1"/>
        <v>88.5</v>
      </c>
      <c r="I21" s="31">
        <v>17</v>
      </c>
    </row>
    <row r="22" spans="1:9" ht="15.75" x14ac:dyDescent="0.25">
      <c r="A22" s="61" t="str">
        <f>Responses!A22</f>
        <v>Watry Design, Inc.</v>
      </c>
      <c r="B22" s="26">
        <v>27</v>
      </c>
      <c r="C22" s="20">
        <v>20</v>
      </c>
      <c r="D22" s="20">
        <v>25</v>
      </c>
      <c r="E22" s="20">
        <v>5</v>
      </c>
      <c r="F22" s="34">
        <v>4.8</v>
      </c>
      <c r="G22" s="34">
        <v>8</v>
      </c>
      <c r="H22" s="7">
        <f t="shared" si="1"/>
        <v>89.8</v>
      </c>
      <c r="I22" s="29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2" workbookViewId="0">
      <selection activeCell="C24" sqref="C24"/>
    </sheetView>
  </sheetViews>
  <sheetFormatPr defaultRowHeight="12.75" x14ac:dyDescent="0.2"/>
  <cols>
    <col min="1" max="1" width="70.42578125" customWidth="1"/>
    <col min="2" max="2" width="7.7109375" style="22" customWidth="1"/>
    <col min="3" max="3" width="8.140625" customWidth="1"/>
    <col min="4" max="4" width="7.85546875" customWidth="1"/>
    <col min="5" max="5" width="9.42578125" customWidth="1"/>
  </cols>
  <sheetData>
    <row r="1" spans="1:9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46"/>
    </row>
    <row r="2" spans="1:9" ht="12.75" customHeight="1" x14ac:dyDescent="0.2">
      <c r="A2" s="53" t="str">
        <f>Responses!A2</f>
        <v>RFQ730-17082 AE University of Houston Garage No. 5</v>
      </c>
      <c r="B2" s="53"/>
      <c r="C2" s="53"/>
      <c r="D2" s="53"/>
      <c r="E2" s="53"/>
      <c r="F2" s="53"/>
      <c r="G2" s="53"/>
      <c r="H2" s="53"/>
      <c r="I2" s="46"/>
    </row>
    <row r="3" spans="1:9" ht="15.75" thickBot="1" x14ac:dyDescent="0.25">
      <c r="A3" s="46"/>
      <c r="B3" s="51"/>
      <c r="C3" s="46"/>
      <c r="D3" s="46"/>
      <c r="E3" s="46"/>
      <c r="F3" s="46"/>
      <c r="G3" s="46"/>
      <c r="H3" s="16"/>
      <c r="I3" s="46"/>
    </row>
    <row r="4" spans="1:9" ht="75" thickTop="1" thickBot="1" x14ac:dyDescent="0.25">
      <c r="A4" s="47" t="s">
        <v>4</v>
      </c>
      <c r="B4" s="25" t="s">
        <v>5</v>
      </c>
      <c r="C4" s="48" t="s">
        <v>6</v>
      </c>
      <c r="D4" s="48" t="s">
        <v>7</v>
      </c>
      <c r="E4" s="48" t="s">
        <v>8</v>
      </c>
      <c r="F4" s="48" t="s">
        <v>9</v>
      </c>
      <c r="G4" s="48" t="s">
        <v>10</v>
      </c>
      <c r="H4" s="19" t="s">
        <v>11</v>
      </c>
      <c r="I4" s="49"/>
    </row>
    <row r="5" spans="1:9" ht="16.5" thickTop="1" x14ac:dyDescent="0.2">
      <c r="A5" s="50" t="str">
        <f>Responses!A5</f>
        <v>Abel Design Group, Ltd</v>
      </c>
      <c r="B5" s="26">
        <v>21</v>
      </c>
      <c r="C5" s="20">
        <v>20</v>
      </c>
      <c r="D5" s="20">
        <v>17.5</v>
      </c>
      <c r="E5" s="20">
        <v>3</v>
      </c>
      <c r="F5" s="34">
        <v>4</v>
      </c>
      <c r="G5" s="34">
        <v>10</v>
      </c>
      <c r="H5" s="7">
        <f>SUM(B5:G5)</f>
        <v>75.5</v>
      </c>
      <c r="I5" s="30">
        <v>1</v>
      </c>
    </row>
    <row r="6" spans="1:9" ht="15.75" x14ac:dyDescent="0.25">
      <c r="A6" s="50" t="str">
        <f>Responses!A6</f>
        <v>Atkins North American, Inc.</v>
      </c>
      <c r="B6" s="26">
        <v>18</v>
      </c>
      <c r="C6" s="20">
        <v>15</v>
      </c>
      <c r="D6" s="20">
        <v>15</v>
      </c>
      <c r="E6" s="20">
        <v>3.5</v>
      </c>
      <c r="F6" s="34">
        <v>3</v>
      </c>
      <c r="G6" s="34">
        <v>4</v>
      </c>
      <c r="H6" s="7">
        <f t="shared" ref="H6:H19" si="0">SUM(B6:G6)</f>
        <v>58.5</v>
      </c>
      <c r="I6" s="29">
        <v>2</v>
      </c>
    </row>
    <row r="7" spans="1:9" ht="15.75" x14ac:dyDescent="0.25">
      <c r="A7" s="50" t="str">
        <f>Responses!A7</f>
        <v>Corgan</v>
      </c>
      <c r="B7" s="26">
        <v>24</v>
      </c>
      <c r="C7" s="20">
        <v>17.5</v>
      </c>
      <c r="D7" s="20">
        <v>17.5</v>
      </c>
      <c r="E7" s="20">
        <v>3.5</v>
      </c>
      <c r="F7" s="34">
        <v>4</v>
      </c>
      <c r="G7" s="34">
        <v>3</v>
      </c>
      <c r="H7" s="7">
        <f t="shared" si="0"/>
        <v>69.5</v>
      </c>
      <c r="I7" s="31">
        <v>3</v>
      </c>
    </row>
    <row r="8" spans="1:9" ht="15.75" x14ac:dyDescent="0.25">
      <c r="A8" s="50" t="str">
        <f>Responses!A8</f>
        <v>EYP, Inc.</v>
      </c>
      <c r="B8" s="26">
        <v>21</v>
      </c>
      <c r="C8" s="20">
        <v>20</v>
      </c>
      <c r="D8" s="20">
        <v>17.5</v>
      </c>
      <c r="E8" s="20">
        <v>3.5</v>
      </c>
      <c r="F8" s="34">
        <v>3.5</v>
      </c>
      <c r="G8" s="34">
        <v>7</v>
      </c>
      <c r="H8" s="7">
        <f t="shared" si="0"/>
        <v>72.5</v>
      </c>
      <c r="I8" s="29">
        <v>4</v>
      </c>
    </row>
    <row r="9" spans="1:9" ht="15.75" x14ac:dyDescent="0.25">
      <c r="A9" s="50" t="str">
        <f>Responses!A9</f>
        <v>M. Arthur Gensler Jr. &amp; Associates, Inc.</v>
      </c>
      <c r="B9" s="26">
        <v>21</v>
      </c>
      <c r="C9" s="20">
        <v>22.5</v>
      </c>
      <c r="D9" s="20">
        <v>20</v>
      </c>
      <c r="E9" s="20">
        <v>3.5</v>
      </c>
      <c r="F9" s="34">
        <v>3.5</v>
      </c>
      <c r="G9" s="34">
        <v>7</v>
      </c>
      <c r="H9" s="7">
        <f t="shared" si="0"/>
        <v>77.5</v>
      </c>
      <c r="I9" s="31">
        <v>6</v>
      </c>
    </row>
    <row r="10" spans="1:9" ht="15.75" x14ac:dyDescent="0.25">
      <c r="A10" s="50" t="str">
        <f>Responses!A10</f>
        <v>HKS</v>
      </c>
      <c r="B10" s="26">
        <v>21</v>
      </c>
      <c r="C10" s="20">
        <v>15</v>
      </c>
      <c r="D10" s="20">
        <v>15</v>
      </c>
      <c r="E10" s="20">
        <v>3.5</v>
      </c>
      <c r="F10" s="34">
        <v>3.5</v>
      </c>
      <c r="G10" s="34">
        <v>6</v>
      </c>
      <c r="H10" s="7">
        <f t="shared" si="0"/>
        <v>64</v>
      </c>
      <c r="I10" s="29">
        <v>5</v>
      </c>
    </row>
    <row r="11" spans="1:9" ht="15.75" x14ac:dyDescent="0.25">
      <c r="A11" s="50" t="str">
        <f>Responses!A11</f>
        <v>Huitt-Zollars, Inc.</v>
      </c>
      <c r="B11" s="26">
        <v>21</v>
      </c>
      <c r="C11" s="20">
        <v>15</v>
      </c>
      <c r="D11" s="20">
        <v>17.5</v>
      </c>
      <c r="E11" s="20">
        <v>3.5</v>
      </c>
      <c r="F11" s="34">
        <v>3</v>
      </c>
      <c r="G11" s="34">
        <v>6</v>
      </c>
      <c r="H11" s="7">
        <f t="shared" si="0"/>
        <v>66</v>
      </c>
      <c r="I11" s="31">
        <v>7</v>
      </c>
    </row>
    <row r="12" spans="1:9" ht="15.75" x14ac:dyDescent="0.25">
      <c r="A12" s="50" t="str">
        <f>Responses!A12</f>
        <v>Kirksey Architecture</v>
      </c>
      <c r="B12" s="26">
        <v>24</v>
      </c>
      <c r="C12" s="20">
        <v>17.5</v>
      </c>
      <c r="D12" s="20">
        <v>15</v>
      </c>
      <c r="E12" s="20">
        <v>3</v>
      </c>
      <c r="F12" s="34">
        <v>3.5</v>
      </c>
      <c r="G12" s="34">
        <v>6</v>
      </c>
      <c r="H12" s="7">
        <f t="shared" si="0"/>
        <v>69</v>
      </c>
      <c r="I12" s="29">
        <v>8</v>
      </c>
    </row>
    <row r="13" spans="1:9" ht="15.75" x14ac:dyDescent="0.25">
      <c r="A13" s="50" t="str">
        <f>Responses!A13</f>
        <v>OMNIPLAN</v>
      </c>
      <c r="B13" s="26">
        <v>21</v>
      </c>
      <c r="C13" s="20">
        <v>15</v>
      </c>
      <c r="D13" s="20">
        <v>15</v>
      </c>
      <c r="E13" s="20">
        <v>3.5</v>
      </c>
      <c r="F13" s="34">
        <v>3</v>
      </c>
      <c r="G13" s="34">
        <v>4</v>
      </c>
      <c r="H13" s="7">
        <f t="shared" si="0"/>
        <v>61.5</v>
      </c>
      <c r="I13" s="31">
        <v>9</v>
      </c>
    </row>
    <row r="14" spans="1:9" ht="15.75" x14ac:dyDescent="0.25">
      <c r="A14" s="50" t="str">
        <f>Responses!A14</f>
        <v>Page Southerland Page</v>
      </c>
      <c r="B14" s="26">
        <v>21</v>
      </c>
      <c r="C14" s="20">
        <v>17.5</v>
      </c>
      <c r="D14" s="20">
        <v>17.5</v>
      </c>
      <c r="E14" s="20">
        <v>3.5</v>
      </c>
      <c r="F14" s="34">
        <v>3</v>
      </c>
      <c r="G14" s="34">
        <v>6</v>
      </c>
      <c r="H14" s="7">
        <f t="shared" si="0"/>
        <v>68.5</v>
      </c>
      <c r="I14" s="29">
        <v>10</v>
      </c>
    </row>
    <row r="15" spans="1:9" ht="15.75" x14ac:dyDescent="0.25">
      <c r="A15" s="50" t="str">
        <f>Responses!A15</f>
        <v>PBK Architects, Inc.</v>
      </c>
      <c r="B15" s="26">
        <v>21</v>
      </c>
      <c r="C15" s="20">
        <v>15</v>
      </c>
      <c r="D15" s="20">
        <v>15</v>
      </c>
      <c r="E15" s="20">
        <v>3.5</v>
      </c>
      <c r="F15" s="34">
        <v>3.5</v>
      </c>
      <c r="G15" s="34">
        <v>7</v>
      </c>
      <c r="H15" s="7">
        <f t="shared" si="0"/>
        <v>65</v>
      </c>
      <c r="I15" s="31">
        <v>11</v>
      </c>
    </row>
    <row r="16" spans="1:9" ht="15.75" x14ac:dyDescent="0.25">
      <c r="A16" s="50" t="str">
        <f>Responses!A16</f>
        <v>Pierce, Goodwin, Alexander, Linville, Inc. (PGAL)</v>
      </c>
      <c r="B16" s="26">
        <v>21</v>
      </c>
      <c r="C16" s="20">
        <v>15</v>
      </c>
      <c r="D16" s="20">
        <v>15</v>
      </c>
      <c r="E16" s="20">
        <v>3.5</v>
      </c>
      <c r="F16" s="34">
        <v>3.5</v>
      </c>
      <c r="G16" s="34">
        <v>7</v>
      </c>
      <c r="H16" s="7">
        <f t="shared" si="0"/>
        <v>65</v>
      </c>
      <c r="I16" s="29">
        <v>12</v>
      </c>
    </row>
    <row r="17" spans="1:9" ht="15.75" x14ac:dyDescent="0.25">
      <c r="A17" s="50" t="str">
        <f>Responses!A17</f>
        <v>Powers Brown Architecture, LLC</v>
      </c>
      <c r="B17" s="26">
        <v>18</v>
      </c>
      <c r="C17" s="20">
        <v>15</v>
      </c>
      <c r="D17" s="20">
        <v>15</v>
      </c>
      <c r="E17" s="20">
        <v>3</v>
      </c>
      <c r="F17" s="34">
        <v>3</v>
      </c>
      <c r="G17" s="34">
        <v>3</v>
      </c>
      <c r="H17" s="7">
        <f t="shared" si="0"/>
        <v>57</v>
      </c>
      <c r="I17" s="31">
        <v>13</v>
      </c>
    </row>
    <row r="18" spans="1:9" ht="15.75" x14ac:dyDescent="0.25">
      <c r="A18" s="50" t="str">
        <f>Responses!A18</f>
        <v>Prozign Architects</v>
      </c>
      <c r="B18" s="26">
        <v>18</v>
      </c>
      <c r="C18" s="20">
        <v>17.5</v>
      </c>
      <c r="D18" s="20">
        <v>15</v>
      </c>
      <c r="E18" s="20">
        <v>3</v>
      </c>
      <c r="F18" s="34">
        <v>3</v>
      </c>
      <c r="G18" s="34">
        <v>7</v>
      </c>
      <c r="H18" s="7">
        <f t="shared" si="0"/>
        <v>63.5</v>
      </c>
      <c r="I18" s="29">
        <v>14</v>
      </c>
    </row>
    <row r="19" spans="1:9" ht="15.75" x14ac:dyDescent="0.25">
      <c r="A19" s="50" t="str">
        <f>Responses!A19</f>
        <v>Shepley Bulfinch</v>
      </c>
      <c r="B19" s="26">
        <v>18</v>
      </c>
      <c r="C19" s="20">
        <v>20</v>
      </c>
      <c r="D19" s="20">
        <v>17.5</v>
      </c>
      <c r="E19" s="20">
        <v>3.5</v>
      </c>
      <c r="F19" s="34">
        <v>3</v>
      </c>
      <c r="G19" s="34">
        <v>6</v>
      </c>
      <c r="H19" s="7">
        <f t="shared" si="0"/>
        <v>68</v>
      </c>
      <c r="I19" s="31">
        <v>15</v>
      </c>
    </row>
    <row r="20" spans="1:9" ht="15.75" x14ac:dyDescent="0.25">
      <c r="A20" s="61" t="str">
        <f>Responses!A20</f>
        <v>Smith&amp;Company Architects**</v>
      </c>
      <c r="B20" s="26">
        <v>18</v>
      </c>
      <c r="C20" s="20">
        <v>17.5</v>
      </c>
      <c r="D20" s="20">
        <v>15</v>
      </c>
      <c r="E20" s="20">
        <v>2.5</v>
      </c>
      <c r="F20" s="34">
        <v>3</v>
      </c>
      <c r="G20" s="34">
        <v>5</v>
      </c>
      <c r="H20" s="7">
        <f t="shared" ref="H20:H22" si="1">SUM(B20:G20)</f>
        <v>61</v>
      </c>
      <c r="I20" s="29">
        <v>16</v>
      </c>
    </row>
    <row r="21" spans="1:9" ht="15.75" x14ac:dyDescent="0.25">
      <c r="A21" s="61" t="str">
        <f>Responses!A21</f>
        <v>STOA International Architects**</v>
      </c>
      <c r="B21" s="26">
        <v>18</v>
      </c>
      <c r="C21" s="20">
        <v>15</v>
      </c>
      <c r="D21" s="20">
        <v>15</v>
      </c>
      <c r="E21" s="20">
        <v>3</v>
      </c>
      <c r="F21" s="34">
        <v>3</v>
      </c>
      <c r="G21" s="34">
        <v>5</v>
      </c>
      <c r="H21" s="7">
        <f t="shared" si="1"/>
        <v>59</v>
      </c>
      <c r="I21" s="31">
        <v>17</v>
      </c>
    </row>
    <row r="22" spans="1:9" ht="15.75" x14ac:dyDescent="0.25">
      <c r="A22" s="61" t="str">
        <f>Responses!A22</f>
        <v>Watry Design, Inc.</v>
      </c>
      <c r="B22" s="26">
        <v>18</v>
      </c>
      <c r="C22" s="20">
        <v>17.5</v>
      </c>
      <c r="D22" s="20">
        <v>15</v>
      </c>
      <c r="E22" s="20">
        <v>3</v>
      </c>
      <c r="F22" s="34">
        <v>3</v>
      </c>
      <c r="G22" s="34">
        <v>7</v>
      </c>
      <c r="H22" s="7">
        <f t="shared" si="1"/>
        <v>63.5</v>
      </c>
      <c r="I22" s="29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5" workbookViewId="0">
      <selection activeCell="D27" sqref="D27"/>
    </sheetView>
  </sheetViews>
  <sheetFormatPr defaultRowHeight="12.75" x14ac:dyDescent="0.2"/>
  <cols>
    <col min="1" max="1" width="67.140625" customWidth="1"/>
    <col min="2" max="2" width="8.5703125" style="22" customWidth="1"/>
    <col min="3" max="3" width="8.85546875" customWidth="1"/>
    <col min="4" max="4" width="8" customWidth="1"/>
    <col min="5" max="5" width="9.140625" customWidth="1"/>
  </cols>
  <sheetData>
    <row r="1" spans="1:9" ht="15.75" x14ac:dyDescent="0.25">
      <c r="A1" s="81" t="s">
        <v>0</v>
      </c>
      <c r="B1" s="82"/>
      <c r="C1" s="82"/>
      <c r="D1" s="82"/>
      <c r="E1" s="82"/>
    </row>
    <row r="2" spans="1:9" ht="15" x14ac:dyDescent="0.2">
      <c r="A2" s="13"/>
      <c r="C2" s="13"/>
      <c r="D2" s="13"/>
      <c r="E2" s="17"/>
    </row>
    <row r="3" spans="1:9" ht="15.75" x14ac:dyDescent="0.25">
      <c r="A3" s="52" t="s">
        <v>0</v>
      </c>
      <c r="B3" s="52"/>
      <c r="C3" s="52"/>
      <c r="D3" s="52"/>
      <c r="E3" s="52"/>
      <c r="F3" s="52"/>
      <c r="G3" s="52"/>
      <c r="H3" s="52"/>
      <c r="I3" s="46"/>
    </row>
    <row r="4" spans="1:9" ht="15.75" customHeight="1" x14ac:dyDescent="0.2">
      <c r="A4" s="53" t="str">
        <f>Responses!A2</f>
        <v>RFQ730-17082 AE University of Houston Garage No. 5</v>
      </c>
      <c r="B4" s="53"/>
      <c r="C4" s="53"/>
      <c r="D4" s="53"/>
      <c r="E4" s="53"/>
      <c r="F4" s="53"/>
      <c r="G4" s="53"/>
      <c r="H4" s="53"/>
      <c r="I4" s="46"/>
    </row>
    <row r="5" spans="1:9" ht="15.75" thickBot="1" x14ac:dyDescent="0.25">
      <c r="A5" s="46"/>
      <c r="B5" s="51"/>
      <c r="C5" s="46"/>
      <c r="D5" s="46"/>
      <c r="E5" s="46"/>
      <c r="F5" s="46"/>
      <c r="G5" s="46"/>
      <c r="H5" s="16"/>
      <c r="I5" s="46"/>
    </row>
    <row r="6" spans="1:9" ht="93" customHeight="1" thickTop="1" thickBot="1" x14ac:dyDescent="0.25">
      <c r="A6" s="47" t="s">
        <v>4</v>
      </c>
      <c r="B6" s="25" t="s">
        <v>5</v>
      </c>
      <c r="C6" s="48" t="s">
        <v>6</v>
      </c>
      <c r="D6" s="48" t="s">
        <v>7</v>
      </c>
      <c r="E6" s="48" t="s">
        <v>8</v>
      </c>
      <c r="F6" s="48" t="s">
        <v>9</v>
      </c>
      <c r="G6" s="48" t="s">
        <v>10</v>
      </c>
      <c r="H6" s="19" t="s">
        <v>11</v>
      </c>
      <c r="I6" s="49"/>
    </row>
    <row r="7" spans="1:9" ht="16.5" thickTop="1" x14ac:dyDescent="0.2">
      <c r="A7" s="50" t="str">
        <f>Responses!A5</f>
        <v>Abel Design Group, Ltd</v>
      </c>
      <c r="B7" s="26">
        <v>24</v>
      </c>
      <c r="C7" s="20">
        <v>20</v>
      </c>
      <c r="D7" s="20">
        <v>15</v>
      </c>
      <c r="E7" s="20">
        <v>3</v>
      </c>
      <c r="F7" s="34">
        <v>3</v>
      </c>
      <c r="G7" s="34">
        <v>6</v>
      </c>
      <c r="H7" s="7">
        <f>SUM(B7:G7)</f>
        <v>71</v>
      </c>
      <c r="I7" s="30">
        <v>1</v>
      </c>
    </row>
    <row r="8" spans="1:9" ht="15.75" x14ac:dyDescent="0.25">
      <c r="A8" s="50" t="str">
        <f>Responses!A6</f>
        <v>Atkins North American, Inc.</v>
      </c>
      <c r="B8" s="26">
        <v>24</v>
      </c>
      <c r="C8" s="20">
        <v>20</v>
      </c>
      <c r="D8" s="20">
        <v>15</v>
      </c>
      <c r="E8" s="20">
        <v>3</v>
      </c>
      <c r="F8" s="34">
        <v>3</v>
      </c>
      <c r="G8" s="34">
        <v>6</v>
      </c>
      <c r="H8" s="7">
        <f t="shared" ref="H8:H21" si="0">SUM(B8:G8)</f>
        <v>71</v>
      </c>
      <c r="I8" s="29">
        <v>2</v>
      </c>
    </row>
    <row r="9" spans="1:9" ht="15.75" x14ac:dyDescent="0.25">
      <c r="A9" s="50" t="str">
        <f>Responses!A7</f>
        <v>Corgan</v>
      </c>
      <c r="B9" s="26">
        <v>24</v>
      </c>
      <c r="C9" s="20">
        <v>15</v>
      </c>
      <c r="D9" s="20">
        <v>15</v>
      </c>
      <c r="E9" s="20">
        <v>3</v>
      </c>
      <c r="F9" s="34">
        <v>3</v>
      </c>
      <c r="G9" s="34">
        <v>6</v>
      </c>
      <c r="H9" s="7">
        <f t="shared" si="0"/>
        <v>66</v>
      </c>
      <c r="I9" s="31">
        <v>3</v>
      </c>
    </row>
    <row r="10" spans="1:9" ht="15.75" x14ac:dyDescent="0.25">
      <c r="A10" s="50" t="str">
        <f>Responses!A8</f>
        <v>EYP, Inc.</v>
      </c>
      <c r="B10" s="26">
        <v>24</v>
      </c>
      <c r="C10" s="20">
        <v>15</v>
      </c>
      <c r="D10" s="20">
        <v>15</v>
      </c>
      <c r="E10" s="20">
        <v>3</v>
      </c>
      <c r="F10" s="34">
        <v>3</v>
      </c>
      <c r="G10" s="34">
        <v>6</v>
      </c>
      <c r="H10" s="7">
        <f t="shared" si="0"/>
        <v>66</v>
      </c>
      <c r="I10" s="29">
        <v>4</v>
      </c>
    </row>
    <row r="11" spans="1:9" ht="15.75" x14ac:dyDescent="0.25">
      <c r="A11" s="50" t="str">
        <f>Responses!A9</f>
        <v>M. Arthur Gensler Jr. &amp; Associates, Inc.</v>
      </c>
      <c r="B11" s="26">
        <v>24</v>
      </c>
      <c r="C11" s="20">
        <v>15</v>
      </c>
      <c r="D11" s="20">
        <v>15</v>
      </c>
      <c r="E11" s="20">
        <v>3</v>
      </c>
      <c r="F11" s="34">
        <v>3</v>
      </c>
      <c r="G11" s="34">
        <v>6</v>
      </c>
      <c r="H11" s="7">
        <f t="shared" si="0"/>
        <v>66</v>
      </c>
      <c r="I11" s="31">
        <v>6</v>
      </c>
    </row>
    <row r="12" spans="1:9" ht="15.75" x14ac:dyDescent="0.25">
      <c r="A12" s="50" t="str">
        <f>Responses!A10</f>
        <v>HKS</v>
      </c>
      <c r="B12" s="26">
        <v>24</v>
      </c>
      <c r="C12" s="20">
        <v>15</v>
      </c>
      <c r="D12" s="20">
        <v>15</v>
      </c>
      <c r="E12" s="20">
        <v>3</v>
      </c>
      <c r="F12" s="34">
        <v>3</v>
      </c>
      <c r="G12" s="34">
        <v>6</v>
      </c>
      <c r="H12" s="7">
        <f t="shared" si="0"/>
        <v>66</v>
      </c>
      <c r="I12" s="29">
        <v>5</v>
      </c>
    </row>
    <row r="13" spans="1:9" ht="15.75" x14ac:dyDescent="0.25">
      <c r="A13" s="50" t="str">
        <f>Responses!A11</f>
        <v>Huitt-Zollars, Inc.</v>
      </c>
      <c r="B13" s="26">
        <v>24</v>
      </c>
      <c r="C13" s="20">
        <v>20</v>
      </c>
      <c r="D13" s="20">
        <v>15</v>
      </c>
      <c r="E13" s="20">
        <v>3</v>
      </c>
      <c r="F13" s="34">
        <v>3</v>
      </c>
      <c r="G13" s="34">
        <v>6</v>
      </c>
      <c r="H13" s="7">
        <f t="shared" si="0"/>
        <v>71</v>
      </c>
      <c r="I13" s="31">
        <v>7</v>
      </c>
    </row>
    <row r="14" spans="1:9" ht="15.75" x14ac:dyDescent="0.25">
      <c r="A14" s="50" t="str">
        <f>Responses!A12</f>
        <v>Kirksey Architecture</v>
      </c>
      <c r="B14" s="26">
        <v>18</v>
      </c>
      <c r="C14" s="20">
        <v>15</v>
      </c>
      <c r="D14" s="20">
        <v>15</v>
      </c>
      <c r="E14" s="20">
        <v>3</v>
      </c>
      <c r="F14" s="34">
        <v>3</v>
      </c>
      <c r="G14" s="34">
        <v>6</v>
      </c>
      <c r="H14" s="7">
        <f t="shared" si="0"/>
        <v>60</v>
      </c>
      <c r="I14" s="29">
        <v>8</v>
      </c>
    </row>
    <row r="15" spans="1:9" ht="15.75" x14ac:dyDescent="0.25">
      <c r="A15" s="50" t="str">
        <f>Responses!A13</f>
        <v>OMNIPLAN</v>
      </c>
      <c r="B15" s="26">
        <v>24</v>
      </c>
      <c r="C15" s="20">
        <v>15</v>
      </c>
      <c r="D15" s="20">
        <v>15</v>
      </c>
      <c r="E15" s="20">
        <v>2</v>
      </c>
      <c r="F15" s="34">
        <v>3</v>
      </c>
      <c r="G15" s="34">
        <v>2</v>
      </c>
      <c r="H15" s="7">
        <f t="shared" si="0"/>
        <v>61</v>
      </c>
      <c r="I15" s="31">
        <v>9</v>
      </c>
    </row>
    <row r="16" spans="1:9" ht="15.75" x14ac:dyDescent="0.25">
      <c r="A16" s="50" t="str">
        <f>Responses!A14</f>
        <v>Page Southerland Page</v>
      </c>
      <c r="B16" s="26">
        <v>24</v>
      </c>
      <c r="C16" s="20">
        <v>20</v>
      </c>
      <c r="D16" s="20">
        <v>15</v>
      </c>
      <c r="E16" s="20">
        <v>3</v>
      </c>
      <c r="F16" s="34">
        <v>3</v>
      </c>
      <c r="G16" s="34">
        <v>8</v>
      </c>
      <c r="H16" s="7">
        <f t="shared" si="0"/>
        <v>73</v>
      </c>
      <c r="I16" s="29">
        <v>10</v>
      </c>
    </row>
    <row r="17" spans="1:9" ht="15.75" x14ac:dyDescent="0.25">
      <c r="A17" s="50" t="str">
        <f>Responses!A15</f>
        <v>PBK Architects, Inc.</v>
      </c>
      <c r="B17" s="26">
        <v>18</v>
      </c>
      <c r="C17" s="20">
        <v>15</v>
      </c>
      <c r="D17" s="20">
        <v>15</v>
      </c>
      <c r="E17" s="20">
        <v>3</v>
      </c>
      <c r="F17" s="34">
        <v>3</v>
      </c>
      <c r="G17" s="34">
        <v>6</v>
      </c>
      <c r="H17" s="7">
        <f t="shared" si="0"/>
        <v>60</v>
      </c>
      <c r="I17" s="31">
        <v>11</v>
      </c>
    </row>
    <row r="18" spans="1:9" ht="15.75" x14ac:dyDescent="0.25">
      <c r="A18" s="50" t="str">
        <f>Responses!A16</f>
        <v>Pierce, Goodwin, Alexander, Linville, Inc. (PGAL)</v>
      </c>
      <c r="B18" s="26">
        <v>18</v>
      </c>
      <c r="C18" s="20">
        <v>15</v>
      </c>
      <c r="D18" s="20">
        <v>15</v>
      </c>
      <c r="E18" s="20">
        <v>3</v>
      </c>
      <c r="F18" s="34">
        <v>3</v>
      </c>
      <c r="G18" s="34">
        <v>6</v>
      </c>
      <c r="H18" s="7">
        <f t="shared" si="0"/>
        <v>60</v>
      </c>
      <c r="I18" s="29">
        <v>12</v>
      </c>
    </row>
    <row r="19" spans="1:9" ht="15.75" x14ac:dyDescent="0.25">
      <c r="A19" s="50" t="str">
        <f>Responses!A17</f>
        <v>Powers Brown Architecture, LLC</v>
      </c>
      <c r="B19" s="26">
        <v>18</v>
      </c>
      <c r="C19" s="20">
        <v>15</v>
      </c>
      <c r="D19" s="20">
        <v>15</v>
      </c>
      <c r="E19" s="20">
        <v>3</v>
      </c>
      <c r="F19" s="34">
        <v>3</v>
      </c>
      <c r="G19" s="34">
        <v>6</v>
      </c>
      <c r="H19" s="7">
        <f t="shared" si="0"/>
        <v>60</v>
      </c>
      <c r="I19" s="31">
        <v>13</v>
      </c>
    </row>
    <row r="20" spans="1:9" ht="15.75" x14ac:dyDescent="0.25">
      <c r="A20" s="50" t="str">
        <f>Responses!A18</f>
        <v>Prozign Architects</v>
      </c>
      <c r="B20" s="26">
        <v>24</v>
      </c>
      <c r="C20" s="20">
        <v>15</v>
      </c>
      <c r="D20" s="20">
        <v>15</v>
      </c>
      <c r="E20" s="20">
        <v>2</v>
      </c>
      <c r="F20" s="34">
        <v>3</v>
      </c>
      <c r="G20" s="34">
        <v>6</v>
      </c>
      <c r="H20" s="7">
        <f t="shared" si="0"/>
        <v>65</v>
      </c>
      <c r="I20" s="29">
        <v>14</v>
      </c>
    </row>
    <row r="21" spans="1:9" ht="15.75" x14ac:dyDescent="0.25">
      <c r="A21" s="50" t="str">
        <f>Responses!A19</f>
        <v>Shepley Bulfinch</v>
      </c>
      <c r="B21" s="26">
        <v>18</v>
      </c>
      <c r="C21" s="20">
        <v>15</v>
      </c>
      <c r="D21" s="20">
        <v>15</v>
      </c>
      <c r="E21" s="20">
        <v>3</v>
      </c>
      <c r="F21" s="34">
        <v>3</v>
      </c>
      <c r="G21" s="34">
        <v>6</v>
      </c>
      <c r="H21" s="7">
        <f t="shared" si="0"/>
        <v>60</v>
      </c>
      <c r="I21" s="31">
        <v>15</v>
      </c>
    </row>
    <row r="22" spans="1:9" ht="15.75" x14ac:dyDescent="0.25">
      <c r="A22" s="61" t="str">
        <f>Responses!A20</f>
        <v>Smith&amp;Company Architects**</v>
      </c>
      <c r="B22" s="26">
        <v>18</v>
      </c>
      <c r="C22" s="20">
        <v>15</v>
      </c>
      <c r="D22" s="20">
        <v>15</v>
      </c>
      <c r="E22" s="20">
        <v>3</v>
      </c>
      <c r="F22" s="34">
        <v>3</v>
      </c>
      <c r="G22" s="34">
        <v>8</v>
      </c>
      <c r="H22" s="7">
        <f t="shared" ref="H22:H24" si="1">SUM(B22:G22)</f>
        <v>62</v>
      </c>
      <c r="I22" s="29">
        <v>16</v>
      </c>
    </row>
    <row r="23" spans="1:9" ht="15.75" x14ac:dyDescent="0.25">
      <c r="A23" s="61" t="str">
        <f>Responses!A21</f>
        <v>STOA International Architects**</v>
      </c>
      <c r="B23" s="26">
        <v>18</v>
      </c>
      <c r="C23" s="20">
        <v>15</v>
      </c>
      <c r="D23" s="20">
        <v>15</v>
      </c>
      <c r="E23" s="20">
        <v>3</v>
      </c>
      <c r="F23" s="34">
        <v>3</v>
      </c>
      <c r="G23" s="34">
        <v>8</v>
      </c>
      <c r="H23" s="7">
        <f t="shared" si="1"/>
        <v>62</v>
      </c>
      <c r="I23" s="31">
        <v>17</v>
      </c>
    </row>
    <row r="24" spans="1:9" ht="15.75" x14ac:dyDescent="0.25">
      <c r="A24" s="61" t="str">
        <f>Responses!A22</f>
        <v>Watry Design, Inc.</v>
      </c>
      <c r="B24" s="26">
        <v>18</v>
      </c>
      <c r="C24" s="20">
        <v>15</v>
      </c>
      <c r="D24" s="20">
        <v>15</v>
      </c>
      <c r="E24" s="20">
        <v>3</v>
      </c>
      <c r="F24" s="34">
        <v>3</v>
      </c>
      <c r="G24" s="34">
        <v>6</v>
      </c>
      <c r="H24" s="7">
        <f t="shared" si="1"/>
        <v>60</v>
      </c>
      <c r="I24" s="29">
        <v>18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4" workbookViewId="0">
      <selection activeCell="F28" sqref="F28"/>
    </sheetView>
  </sheetViews>
  <sheetFormatPr defaultRowHeight="12.75" x14ac:dyDescent="0.2"/>
  <cols>
    <col min="1" max="1" width="59.42578125" customWidth="1"/>
    <col min="2" max="2" width="7" style="22" bestFit="1" customWidth="1"/>
    <col min="3" max="3" width="9" customWidth="1"/>
    <col min="4" max="4" width="9.5703125" customWidth="1"/>
    <col min="5" max="5" width="12.28515625" customWidth="1"/>
  </cols>
  <sheetData>
    <row r="1" spans="1:9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46"/>
    </row>
    <row r="2" spans="1:9" ht="12.75" customHeight="1" x14ac:dyDescent="0.2">
      <c r="A2" s="53" t="str">
        <f>Responses!A2</f>
        <v>RFQ730-17082 AE University of Houston Garage No. 5</v>
      </c>
      <c r="B2" s="53"/>
      <c r="C2" s="53"/>
      <c r="D2" s="53"/>
      <c r="E2" s="53"/>
      <c r="F2" s="53"/>
      <c r="G2" s="53"/>
      <c r="H2" s="53"/>
      <c r="I2" s="46"/>
    </row>
    <row r="3" spans="1:9" ht="15.75" thickBot="1" x14ac:dyDescent="0.25">
      <c r="A3" s="46"/>
      <c r="B3" s="51"/>
      <c r="C3" s="46"/>
      <c r="D3" s="46"/>
      <c r="E3" s="46"/>
      <c r="F3" s="46"/>
      <c r="G3" s="46"/>
      <c r="H3" s="16"/>
      <c r="I3" s="46"/>
    </row>
    <row r="4" spans="1:9" ht="75" thickTop="1" thickBot="1" x14ac:dyDescent="0.25">
      <c r="A4" s="47" t="s">
        <v>4</v>
      </c>
      <c r="B4" s="25" t="s">
        <v>5</v>
      </c>
      <c r="C4" s="48" t="s">
        <v>6</v>
      </c>
      <c r="D4" s="48" t="s">
        <v>7</v>
      </c>
      <c r="E4" s="48" t="s">
        <v>8</v>
      </c>
      <c r="F4" s="48" t="s">
        <v>9</v>
      </c>
      <c r="G4" s="48" t="s">
        <v>10</v>
      </c>
      <c r="H4" s="19" t="s">
        <v>11</v>
      </c>
      <c r="I4" s="49"/>
    </row>
    <row r="5" spans="1:9" ht="16.5" thickTop="1" x14ac:dyDescent="0.2">
      <c r="A5" s="50" t="str">
        <f>Responses!A5</f>
        <v>Abel Design Group, Ltd</v>
      </c>
      <c r="B5" s="26">
        <v>27</v>
      </c>
      <c r="C5" s="20">
        <v>20</v>
      </c>
      <c r="D5" s="20">
        <v>23.25</v>
      </c>
      <c r="E5" s="20">
        <v>4.25</v>
      </c>
      <c r="F5" s="34">
        <v>4.4000000000000004</v>
      </c>
      <c r="G5" s="34">
        <v>8.6</v>
      </c>
      <c r="H5" s="7">
        <f>SUM(B5:G5)</f>
        <v>87.5</v>
      </c>
      <c r="I5" s="30">
        <v>1</v>
      </c>
    </row>
    <row r="6" spans="1:9" ht="15.75" x14ac:dyDescent="0.25">
      <c r="A6" s="50" t="str">
        <f>Responses!A6</f>
        <v>Atkins North American, Inc.</v>
      </c>
      <c r="B6" s="26">
        <v>27</v>
      </c>
      <c r="C6" s="20">
        <v>19</v>
      </c>
      <c r="D6" s="20">
        <v>24</v>
      </c>
      <c r="E6" s="20">
        <v>4.8499999999999996</v>
      </c>
      <c r="F6" s="34">
        <v>4.4000000000000004</v>
      </c>
      <c r="G6" s="34">
        <v>7.6</v>
      </c>
      <c r="H6" s="7">
        <f t="shared" ref="H6:H19" si="0">SUM(B6:G6)</f>
        <v>86.85</v>
      </c>
      <c r="I6" s="29">
        <v>2</v>
      </c>
    </row>
    <row r="7" spans="1:9" ht="15.75" x14ac:dyDescent="0.25">
      <c r="A7" s="50" t="str">
        <f>Responses!A7</f>
        <v>Corgan</v>
      </c>
      <c r="B7" s="26">
        <v>27</v>
      </c>
      <c r="C7" s="20">
        <v>21.25</v>
      </c>
      <c r="D7" s="20">
        <v>23.5</v>
      </c>
      <c r="E7" s="20">
        <v>4.75</v>
      </c>
      <c r="F7" s="34">
        <v>4.5</v>
      </c>
      <c r="G7" s="34">
        <v>9.6</v>
      </c>
      <c r="H7" s="7">
        <f t="shared" si="0"/>
        <v>90.6</v>
      </c>
      <c r="I7" s="31">
        <v>3</v>
      </c>
    </row>
    <row r="8" spans="1:9" ht="15.75" x14ac:dyDescent="0.25">
      <c r="A8" s="50" t="str">
        <f>Responses!A8</f>
        <v>EYP, Inc.</v>
      </c>
      <c r="B8" s="26">
        <v>27</v>
      </c>
      <c r="C8" s="20">
        <v>22</v>
      </c>
      <c r="D8" s="20">
        <v>23.75</v>
      </c>
      <c r="E8" s="20">
        <v>4.7</v>
      </c>
      <c r="F8" s="34">
        <v>4.5999999999999996</v>
      </c>
      <c r="G8" s="34">
        <v>9.8000000000000007</v>
      </c>
      <c r="H8" s="7">
        <f t="shared" si="0"/>
        <v>91.85</v>
      </c>
      <c r="I8" s="29">
        <v>4</v>
      </c>
    </row>
    <row r="9" spans="1:9" ht="15.75" x14ac:dyDescent="0.25">
      <c r="A9" s="50" t="str">
        <f>Responses!A9</f>
        <v>M. Arthur Gensler Jr. &amp; Associates, Inc.</v>
      </c>
      <c r="B9" s="26">
        <v>27</v>
      </c>
      <c r="C9" s="20">
        <v>22.5</v>
      </c>
      <c r="D9" s="20">
        <v>24</v>
      </c>
      <c r="E9" s="20">
        <v>4.95</v>
      </c>
      <c r="F9" s="34">
        <v>4.5999999999999996</v>
      </c>
      <c r="G9" s="34">
        <v>9.6</v>
      </c>
      <c r="H9" s="7">
        <f t="shared" si="0"/>
        <v>92.649999999999991</v>
      </c>
      <c r="I9" s="31">
        <v>6</v>
      </c>
    </row>
    <row r="10" spans="1:9" ht="15.75" x14ac:dyDescent="0.25">
      <c r="A10" s="50" t="str">
        <f>Responses!A10</f>
        <v>HKS</v>
      </c>
      <c r="B10" s="26">
        <v>28.2</v>
      </c>
      <c r="C10" s="20">
        <v>22.75</v>
      </c>
      <c r="D10" s="20">
        <v>24.25</v>
      </c>
      <c r="E10" s="20">
        <v>4.95</v>
      </c>
      <c r="F10" s="34">
        <v>4.7</v>
      </c>
      <c r="G10" s="34">
        <v>9.6</v>
      </c>
      <c r="H10" s="7">
        <f t="shared" si="0"/>
        <v>94.45</v>
      </c>
      <c r="I10" s="29">
        <v>5</v>
      </c>
    </row>
    <row r="11" spans="1:9" ht="15.75" x14ac:dyDescent="0.25">
      <c r="A11" s="50" t="str">
        <f>Responses!A11</f>
        <v>Huitt-Zollars, Inc.</v>
      </c>
      <c r="B11" s="26">
        <v>24.6</v>
      </c>
      <c r="C11" s="20">
        <v>23</v>
      </c>
      <c r="D11" s="20">
        <v>24.5</v>
      </c>
      <c r="E11" s="20">
        <v>4.8</v>
      </c>
      <c r="F11" s="34">
        <v>4.5</v>
      </c>
      <c r="G11" s="34">
        <v>9.8000000000000007</v>
      </c>
      <c r="H11" s="7">
        <f t="shared" si="0"/>
        <v>91.199999999999989</v>
      </c>
      <c r="I11" s="31">
        <v>7</v>
      </c>
    </row>
    <row r="12" spans="1:9" ht="15.75" x14ac:dyDescent="0.25">
      <c r="A12" s="50" t="str">
        <f>Responses!A12</f>
        <v>Kirksey Architecture</v>
      </c>
      <c r="B12" s="26">
        <v>28.5</v>
      </c>
      <c r="C12" s="20">
        <v>22.75</v>
      </c>
      <c r="D12" s="20">
        <v>24.5</v>
      </c>
      <c r="E12" s="20">
        <v>4.7</v>
      </c>
      <c r="F12" s="34">
        <v>4.7</v>
      </c>
      <c r="G12" s="34">
        <v>8.8000000000000007</v>
      </c>
      <c r="H12" s="7">
        <f t="shared" si="0"/>
        <v>93.95</v>
      </c>
      <c r="I12" s="29">
        <v>8</v>
      </c>
    </row>
    <row r="13" spans="1:9" ht="15.75" x14ac:dyDescent="0.25">
      <c r="A13" s="50" t="str">
        <f>Responses!A13</f>
        <v>OMNIPLAN</v>
      </c>
      <c r="B13" s="26">
        <v>26.4</v>
      </c>
      <c r="C13" s="20">
        <v>20.75</v>
      </c>
      <c r="D13" s="20">
        <v>24</v>
      </c>
      <c r="E13" s="20">
        <v>4.5</v>
      </c>
      <c r="F13" s="34">
        <v>4.5</v>
      </c>
      <c r="G13" s="34">
        <v>9</v>
      </c>
      <c r="H13" s="7">
        <f t="shared" si="0"/>
        <v>89.15</v>
      </c>
      <c r="I13" s="31">
        <v>9</v>
      </c>
    </row>
    <row r="14" spans="1:9" ht="15.75" x14ac:dyDescent="0.25">
      <c r="A14" s="50" t="str">
        <f>Responses!A14</f>
        <v>Page Southerland Page</v>
      </c>
      <c r="B14" s="26">
        <v>27.6</v>
      </c>
      <c r="C14" s="20">
        <v>21.25</v>
      </c>
      <c r="D14" s="20">
        <v>23.75</v>
      </c>
      <c r="E14" s="20">
        <v>4.9000000000000004</v>
      </c>
      <c r="F14" s="34">
        <v>4.5</v>
      </c>
      <c r="G14" s="34">
        <v>10</v>
      </c>
      <c r="H14" s="7">
        <f t="shared" si="0"/>
        <v>92</v>
      </c>
      <c r="I14" s="29">
        <v>10</v>
      </c>
    </row>
    <row r="15" spans="1:9" ht="15.75" x14ac:dyDescent="0.25">
      <c r="A15" s="50" t="str">
        <f>Responses!A15</f>
        <v>PBK Architects, Inc.</v>
      </c>
      <c r="B15" s="26">
        <v>25.8</v>
      </c>
      <c r="C15" s="20">
        <v>21.25</v>
      </c>
      <c r="D15" s="20">
        <v>21.75</v>
      </c>
      <c r="E15" s="20">
        <v>4.7</v>
      </c>
      <c r="F15" s="34">
        <v>4.3</v>
      </c>
      <c r="G15" s="34">
        <v>9.6</v>
      </c>
      <c r="H15" s="7">
        <f t="shared" si="0"/>
        <v>87.399999999999991</v>
      </c>
      <c r="I15" s="31">
        <v>11</v>
      </c>
    </row>
    <row r="16" spans="1:9" ht="15.75" x14ac:dyDescent="0.25">
      <c r="A16" s="50" t="str">
        <f>Responses!A16</f>
        <v>Pierce, Goodwin, Alexander, Linville, Inc. (PGAL)</v>
      </c>
      <c r="B16" s="26">
        <v>28.8</v>
      </c>
      <c r="C16" s="20">
        <v>23.5</v>
      </c>
      <c r="D16" s="20">
        <v>24.25</v>
      </c>
      <c r="E16" s="20">
        <v>4.5999999999999996</v>
      </c>
      <c r="F16" s="34">
        <v>4.8</v>
      </c>
      <c r="G16" s="34">
        <v>9.6</v>
      </c>
      <c r="H16" s="7">
        <f t="shared" si="0"/>
        <v>95.549999999999983</v>
      </c>
      <c r="I16" s="29">
        <v>12</v>
      </c>
    </row>
    <row r="17" spans="1:9" ht="15.75" x14ac:dyDescent="0.25">
      <c r="A17" s="50" t="str">
        <f>Responses!A17</f>
        <v>Powers Brown Architecture, LLC</v>
      </c>
      <c r="B17" s="26">
        <v>27</v>
      </c>
      <c r="C17" s="20">
        <v>21.75</v>
      </c>
      <c r="D17" s="20">
        <v>24.25</v>
      </c>
      <c r="E17" s="20">
        <v>4.3</v>
      </c>
      <c r="F17" s="34">
        <v>4.5999999999999996</v>
      </c>
      <c r="G17" s="34">
        <v>9.4</v>
      </c>
      <c r="H17" s="7">
        <f t="shared" si="0"/>
        <v>91.3</v>
      </c>
      <c r="I17" s="31">
        <v>13</v>
      </c>
    </row>
    <row r="18" spans="1:9" ht="15.75" x14ac:dyDescent="0.25">
      <c r="A18" s="50" t="str">
        <f>Responses!A18</f>
        <v>Prozign Architects</v>
      </c>
      <c r="B18" s="26">
        <v>29.4</v>
      </c>
      <c r="C18" s="20">
        <v>23.25</v>
      </c>
      <c r="D18" s="20">
        <v>24</v>
      </c>
      <c r="E18" s="20">
        <v>4.0999999999999996</v>
      </c>
      <c r="F18" s="34">
        <v>4.8</v>
      </c>
      <c r="G18" s="34">
        <v>8.6</v>
      </c>
      <c r="H18" s="7">
        <f t="shared" si="0"/>
        <v>94.149999999999991</v>
      </c>
      <c r="I18" s="29">
        <v>14</v>
      </c>
    </row>
    <row r="19" spans="1:9" ht="15.75" x14ac:dyDescent="0.25">
      <c r="A19" s="50" t="str">
        <f>Responses!A19</f>
        <v>Shepley Bulfinch</v>
      </c>
      <c r="B19" s="26">
        <v>27.9</v>
      </c>
      <c r="C19" s="20">
        <v>23.25</v>
      </c>
      <c r="D19" s="20">
        <v>22.75</v>
      </c>
      <c r="E19" s="20">
        <v>4.4000000000000004</v>
      </c>
      <c r="F19" s="34">
        <v>4.5999999999999996</v>
      </c>
      <c r="G19" s="34">
        <v>10</v>
      </c>
      <c r="H19" s="7">
        <f t="shared" si="0"/>
        <v>92.9</v>
      </c>
      <c r="I19" s="31">
        <v>15</v>
      </c>
    </row>
    <row r="20" spans="1:9" ht="15.75" x14ac:dyDescent="0.25">
      <c r="A20" s="61" t="str">
        <f>Responses!A20</f>
        <v>Smith&amp;Company Architects**</v>
      </c>
      <c r="B20" s="26">
        <v>25.8</v>
      </c>
      <c r="C20" s="20">
        <v>22.75</v>
      </c>
      <c r="D20" s="20">
        <v>24</v>
      </c>
      <c r="E20" s="20">
        <v>3.9</v>
      </c>
      <c r="F20" s="34">
        <v>4.5999999999999996</v>
      </c>
      <c r="G20" s="34">
        <v>9.8000000000000007</v>
      </c>
      <c r="H20" s="7">
        <f t="shared" ref="H20:H22" si="1">SUM(B20:G20)</f>
        <v>90.85</v>
      </c>
      <c r="I20" s="29">
        <v>16</v>
      </c>
    </row>
    <row r="21" spans="1:9" ht="15.75" x14ac:dyDescent="0.25">
      <c r="A21" s="61" t="str">
        <f>Responses!A21</f>
        <v>STOA International Architects**</v>
      </c>
      <c r="B21" s="26">
        <v>24.9</v>
      </c>
      <c r="C21" s="20">
        <v>23.75</v>
      </c>
      <c r="D21" s="20">
        <v>24</v>
      </c>
      <c r="E21" s="20">
        <v>4.2</v>
      </c>
      <c r="F21" s="34">
        <v>4.5999999999999996</v>
      </c>
      <c r="G21" s="34">
        <v>9.6</v>
      </c>
      <c r="H21" s="7">
        <f t="shared" si="1"/>
        <v>91.05</v>
      </c>
      <c r="I21" s="31">
        <v>17</v>
      </c>
    </row>
    <row r="22" spans="1:9" ht="15.75" x14ac:dyDescent="0.25">
      <c r="A22" s="61" t="str">
        <f>Responses!A22</f>
        <v>Watry Design, Inc.</v>
      </c>
      <c r="B22" s="26">
        <v>27.9</v>
      </c>
      <c r="C22" s="20">
        <v>23.75</v>
      </c>
      <c r="D22" s="20">
        <v>22.75</v>
      </c>
      <c r="E22" s="20">
        <v>4.0999999999999996</v>
      </c>
      <c r="F22" s="34">
        <v>4.7</v>
      </c>
      <c r="G22" s="34">
        <v>9.4</v>
      </c>
      <c r="H22" s="7">
        <f t="shared" si="1"/>
        <v>92.600000000000009</v>
      </c>
      <c r="I22" s="29">
        <v>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7" sqref="A7"/>
    </sheetView>
  </sheetViews>
  <sheetFormatPr defaultRowHeight="12.75" x14ac:dyDescent="0.2"/>
  <cols>
    <col min="1" max="1" width="58" customWidth="1"/>
    <col min="2" max="2" width="9.140625" style="22"/>
  </cols>
  <sheetData>
    <row r="1" spans="1:9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46"/>
    </row>
    <row r="2" spans="1:9" ht="15.75" customHeight="1" x14ac:dyDescent="0.2">
      <c r="A2" s="53" t="str">
        <f>Responses!A2</f>
        <v>RFQ730-17082 AE University of Houston Garage No. 5</v>
      </c>
      <c r="B2" s="53"/>
      <c r="C2" s="53"/>
      <c r="D2" s="53"/>
      <c r="E2" s="53"/>
      <c r="F2" s="53"/>
      <c r="G2" s="53"/>
      <c r="H2" s="53"/>
      <c r="I2" s="46"/>
    </row>
    <row r="3" spans="1:9" ht="15.75" thickBot="1" x14ac:dyDescent="0.25">
      <c r="A3" s="46"/>
      <c r="B3" s="51"/>
      <c r="C3" s="46"/>
      <c r="D3" s="46"/>
      <c r="E3" s="46"/>
      <c r="F3" s="46"/>
      <c r="G3" s="46"/>
      <c r="H3" s="16"/>
      <c r="I3" s="46"/>
    </row>
    <row r="4" spans="1:9" ht="75" thickTop="1" thickBot="1" x14ac:dyDescent="0.25">
      <c r="A4" s="47" t="s">
        <v>4</v>
      </c>
      <c r="B4" s="25" t="s">
        <v>5</v>
      </c>
      <c r="C4" s="48" t="s">
        <v>6</v>
      </c>
      <c r="D4" s="48" t="s">
        <v>7</v>
      </c>
      <c r="E4" s="48" t="s">
        <v>8</v>
      </c>
      <c r="F4" s="48" t="s">
        <v>9</v>
      </c>
      <c r="G4" s="48" t="s">
        <v>10</v>
      </c>
      <c r="H4" s="19" t="s">
        <v>11</v>
      </c>
      <c r="I4" s="49"/>
    </row>
    <row r="5" spans="1:9" ht="16.5" thickTop="1" x14ac:dyDescent="0.2">
      <c r="A5" s="50" t="str">
        <f>Responses!A5</f>
        <v>Abel Design Group, Ltd</v>
      </c>
      <c r="B5" s="26">
        <v>18</v>
      </c>
      <c r="C5" s="20">
        <v>16.5</v>
      </c>
      <c r="D5" s="20">
        <v>15.5</v>
      </c>
      <c r="E5" s="20">
        <v>3.8</v>
      </c>
      <c r="F5" s="34">
        <v>3</v>
      </c>
      <c r="G5" s="34">
        <v>6</v>
      </c>
      <c r="H5" s="7">
        <f>SUM(B5:G5)</f>
        <v>62.8</v>
      </c>
      <c r="I5" s="30">
        <v>1</v>
      </c>
    </row>
    <row r="6" spans="1:9" ht="15.75" x14ac:dyDescent="0.25">
      <c r="A6" s="50" t="str">
        <f>Responses!A6</f>
        <v>Atkins North American, Inc.</v>
      </c>
      <c r="B6" s="26">
        <v>30</v>
      </c>
      <c r="C6" s="20">
        <v>22.5</v>
      </c>
      <c r="D6" s="20">
        <v>22.5</v>
      </c>
      <c r="E6" s="20">
        <v>5</v>
      </c>
      <c r="F6" s="34">
        <v>4.5</v>
      </c>
      <c r="G6" s="34">
        <v>10</v>
      </c>
      <c r="H6" s="7">
        <f t="shared" ref="H6:H19" si="0">SUM(B6:G6)</f>
        <v>94.5</v>
      </c>
      <c r="I6" s="29">
        <v>2</v>
      </c>
    </row>
    <row r="7" spans="1:9" ht="15.75" x14ac:dyDescent="0.25">
      <c r="A7" s="50" t="str">
        <f>Responses!A7</f>
        <v>Corgan</v>
      </c>
      <c r="B7" s="26">
        <v>28.8</v>
      </c>
      <c r="C7" s="20">
        <v>23</v>
      </c>
      <c r="D7" s="20">
        <v>23</v>
      </c>
      <c r="E7" s="20">
        <v>5</v>
      </c>
      <c r="F7" s="34">
        <v>5</v>
      </c>
      <c r="G7" s="34">
        <v>9.1999999999999993</v>
      </c>
      <c r="H7" s="7">
        <f t="shared" si="0"/>
        <v>94</v>
      </c>
      <c r="I7" s="31">
        <v>3</v>
      </c>
    </row>
    <row r="8" spans="1:9" ht="15.75" x14ac:dyDescent="0.25">
      <c r="A8" s="50" t="str">
        <f>Responses!A8</f>
        <v>EYP, Inc.</v>
      </c>
      <c r="B8" s="26">
        <v>19.8</v>
      </c>
      <c r="C8" s="20">
        <v>16.5</v>
      </c>
      <c r="D8" s="20">
        <v>17</v>
      </c>
      <c r="E8" s="20">
        <v>4.5</v>
      </c>
      <c r="F8" s="34">
        <v>4</v>
      </c>
      <c r="G8" s="34">
        <v>8</v>
      </c>
      <c r="H8" s="7">
        <f t="shared" si="0"/>
        <v>69.8</v>
      </c>
      <c r="I8" s="29">
        <v>4</v>
      </c>
    </row>
    <row r="9" spans="1:9" ht="15.75" x14ac:dyDescent="0.25">
      <c r="A9" s="50" t="str">
        <f>Responses!A9</f>
        <v>M. Arthur Gensler Jr. &amp; Associates, Inc.</v>
      </c>
      <c r="B9" s="26">
        <v>27</v>
      </c>
      <c r="C9" s="20">
        <v>22.5</v>
      </c>
      <c r="D9" s="20">
        <v>21.5</v>
      </c>
      <c r="E9" s="20">
        <v>5</v>
      </c>
      <c r="F9" s="34">
        <v>4.3</v>
      </c>
      <c r="G9" s="34">
        <v>6</v>
      </c>
      <c r="H9" s="7">
        <f t="shared" si="0"/>
        <v>86.3</v>
      </c>
      <c r="I9" s="31">
        <v>6</v>
      </c>
    </row>
    <row r="10" spans="1:9" ht="15.75" x14ac:dyDescent="0.25">
      <c r="A10" s="50" t="str">
        <f>Responses!A10</f>
        <v>HKS</v>
      </c>
      <c r="B10" s="26">
        <v>28.8</v>
      </c>
      <c r="C10" s="20">
        <v>24</v>
      </c>
      <c r="D10" s="20">
        <v>20</v>
      </c>
      <c r="E10" s="20">
        <v>5</v>
      </c>
      <c r="F10" s="34">
        <v>4.5</v>
      </c>
      <c r="G10" s="34">
        <v>9</v>
      </c>
      <c r="H10" s="7">
        <f t="shared" si="0"/>
        <v>91.3</v>
      </c>
      <c r="I10" s="29">
        <v>5</v>
      </c>
    </row>
    <row r="11" spans="1:9" ht="15.75" x14ac:dyDescent="0.25">
      <c r="A11" s="50" t="str">
        <f>Responses!A11</f>
        <v>Huitt-Zollars, Inc.</v>
      </c>
      <c r="B11" s="26">
        <v>27</v>
      </c>
      <c r="C11" s="20">
        <v>20</v>
      </c>
      <c r="D11" s="20">
        <v>20</v>
      </c>
      <c r="E11" s="20">
        <v>4</v>
      </c>
      <c r="F11" s="34">
        <v>4</v>
      </c>
      <c r="G11" s="34">
        <v>8</v>
      </c>
      <c r="H11" s="7">
        <f t="shared" si="0"/>
        <v>83</v>
      </c>
      <c r="I11" s="31">
        <v>7</v>
      </c>
    </row>
    <row r="12" spans="1:9" ht="15.75" x14ac:dyDescent="0.25">
      <c r="A12" s="50" t="str">
        <f>Responses!A12</f>
        <v>Kirksey Architecture</v>
      </c>
      <c r="B12" s="26">
        <v>24</v>
      </c>
      <c r="C12" s="20">
        <v>20</v>
      </c>
      <c r="D12" s="20">
        <v>20</v>
      </c>
      <c r="E12" s="20">
        <v>4</v>
      </c>
      <c r="F12" s="34">
        <v>4</v>
      </c>
      <c r="G12" s="34">
        <v>8</v>
      </c>
      <c r="H12" s="7">
        <f t="shared" si="0"/>
        <v>80</v>
      </c>
      <c r="I12" s="29">
        <v>8</v>
      </c>
    </row>
    <row r="13" spans="1:9" ht="15.75" x14ac:dyDescent="0.25">
      <c r="A13" s="50" t="str">
        <f>Responses!A13</f>
        <v>OMNIPLAN</v>
      </c>
      <c r="B13" s="26">
        <v>22.8</v>
      </c>
      <c r="C13" s="20">
        <v>18</v>
      </c>
      <c r="D13" s="20">
        <v>17.5</v>
      </c>
      <c r="E13" s="20">
        <v>3.4</v>
      </c>
      <c r="F13" s="34">
        <v>3.7</v>
      </c>
      <c r="G13" s="34">
        <v>7.4</v>
      </c>
      <c r="H13" s="7">
        <f t="shared" si="0"/>
        <v>72.8</v>
      </c>
      <c r="I13" s="31">
        <v>9</v>
      </c>
    </row>
    <row r="14" spans="1:9" ht="15.75" x14ac:dyDescent="0.25">
      <c r="A14" s="50" t="str">
        <f>Responses!A14</f>
        <v>Page Southerland Page</v>
      </c>
      <c r="B14" s="26">
        <v>30</v>
      </c>
      <c r="C14" s="20">
        <v>24</v>
      </c>
      <c r="D14" s="20">
        <v>23.5</v>
      </c>
      <c r="E14" s="20">
        <v>5</v>
      </c>
      <c r="F14" s="34">
        <v>5</v>
      </c>
      <c r="G14" s="34">
        <v>10</v>
      </c>
      <c r="H14" s="7">
        <f t="shared" si="0"/>
        <v>97.5</v>
      </c>
      <c r="I14" s="29">
        <v>10</v>
      </c>
    </row>
    <row r="15" spans="1:9" ht="15.75" x14ac:dyDescent="0.25">
      <c r="A15" s="50" t="str">
        <f>Responses!A15</f>
        <v>PBK Architects, Inc.</v>
      </c>
      <c r="B15" s="26">
        <v>27</v>
      </c>
      <c r="C15" s="20">
        <v>22</v>
      </c>
      <c r="D15" s="20">
        <v>20</v>
      </c>
      <c r="E15" s="20">
        <v>4.3</v>
      </c>
      <c r="F15" s="34">
        <v>4.4000000000000004</v>
      </c>
      <c r="G15" s="34">
        <v>8.8000000000000007</v>
      </c>
      <c r="H15" s="7">
        <f t="shared" si="0"/>
        <v>86.5</v>
      </c>
      <c r="I15" s="31">
        <v>11</v>
      </c>
    </row>
    <row r="16" spans="1:9" ht="15.75" x14ac:dyDescent="0.25">
      <c r="A16" s="50" t="str">
        <f>Responses!A16</f>
        <v>Pierce, Goodwin, Alexander, Linville, Inc. (PGAL)</v>
      </c>
      <c r="B16" s="26">
        <v>28.8</v>
      </c>
      <c r="C16" s="20">
        <v>22.5</v>
      </c>
      <c r="D16" s="20">
        <v>22.5</v>
      </c>
      <c r="E16" s="20">
        <v>4.5</v>
      </c>
      <c r="F16" s="34">
        <v>5</v>
      </c>
      <c r="G16" s="34">
        <v>9.6</v>
      </c>
      <c r="H16" s="7">
        <f t="shared" si="0"/>
        <v>92.899999999999991</v>
      </c>
      <c r="I16" s="29">
        <v>12</v>
      </c>
    </row>
    <row r="17" spans="1:9" ht="15.75" x14ac:dyDescent="0.25">
      <c r="A17" s="50" t="str">
        <f>Responses!A17</f>
        <v>Powers Brown Architecture, LLC</v>
      </c>
      <c r="B17" s="26">
        <v>19.8</v>
      </c>
      <c r="C17" s="20">
        <v>16.5</v>
      </c>
      <c r="D17" s="20">
        <v>16.5</v>
      </c>
      <c r="E17" s="20">
        <v>3</v>
      </c>
      <c r="F17" s="34">
        <v>3.3</v>
      </c>
      <c r="G17" s="34">
        <v>6.6</v>
      </c>
      <c r="H17" s="7">
        <f t="shared" si="0"/>
        <v>65.699999999999989</v>
      </c>
      <c r="I17" s="31">
        <v>13</v>
      </c>
    </row>
    <row r="18" spans="1:9" ht="15.75" x14ac:dyDescent="0.25">
      <c r="A18" s="50" t="str">
        <f>Responses!A18</f>
        <v>Prozign Architects</v>
      </c>
      <c r="B18" s="26">
        <v>22.2</v>
      </c>
      <c r="C18" s="20">
        <v>19</v>
      </c>
      <c r="D18" s="20">
        <v>17</v>
      </c>
      <c r="E18" s="20">
        <v>3</v>
      </c>
      <c r="F18" s="34">
        <v>3.2</v>
      </c>
      <c r="G18" s="34">
        <v>6.4</v>
      </c>
      <c r="H18" s="7">
        <f t="shared" si="0"/>
        <v>70.800000000000011</v>
      </c>
      <c r="I18" s="29">
        <v>14</v>
      </c>
    </row>
    <row r="19" spans="1:9" ht="15.75" x14ac:dyDescent="0.25">
      <c r="A19" s="50" t="str">
        <f>Responses!A19</f>
        <v>Shepley Bulfinch</v>
      </c>
      <c r="B19" s="26">
        <v>18</v>
      </c>
      <c r="C19" s="20">
        <v>15</v>
      </c>
      <c r="D19" s="20">
        <v>15.5</v>
      </c>
      <c r="E19" s="20">
        <v>3.5</v>
      </c>
      <c r="F19" s="34">
        <v>3</v>
      </c>
      <c r="G19" s="34">
        <v>6</v>
      </c>
      <c r="H19" s="7">
        <f t="shared" si="0"/>
        <v>61</v>
      </c>
      <c r="I19" s="31">
        <v>15</v>
      </c>
    </row>
    <row r="20" spans="1:9" ht="15.75" x14ac:dyDescent="0.25">
      <c r="A20" s="61" t="str">
        <f>Responses!A20</f>
        <v>Smith&amp;Company Architects**</v>
      </c>
      <c r="B20" s="26">
        <v>20.399999999999999</v>
      </c>
      <c r="C20" s="20">
        <v>15</v>
      </c>
      <c r="D20" s="20">
        <v>15</v>
      </c>
      <c r="E20" s="20">
        <v>3.1</v>
      </c>
      <c r="F20" s="34">
        <v>3</v>
      </c>
      <c r="G20" s="34">
        <v>6</v>
      </c>
      <c r="H20" s="7">
        <f t="shared" ref="H20:H22" si="1">SUM(B20:G20)</f>
        <v>62.5</v>
      </c>
      <c r="I20" s="29">
        <v>16</v>
      </c>
    </row>
    <row r="21" spans="1:9" ht="15.75" x14ac:dyDescent="0.25">
      <c r="A21" s="61" t="str">
        <f>Responses!A21</f>
        <v>STOA International Architects**</v>
      </c>
      <c r="B21" s="26">
        <v>21.6</v>
      </c>
      <c r="C21" s="20">
        <v>16.5</v>
      </c>
      <c r="D21" s="20">
        <v>16.5</v>
      </c>
      <c r="E21" s="20">
        <v>3</v>
      </c>
      <c r="F21" s="34">
        <v>3</v>
      </c>
      <c r="G21" s="34">
        <v>6</v>
      </c>
      <c r="H21" s="7">
        <f t="shared" si="1"/>
        <v>66.599999999999994</v>
      </c>
      <c r="I21" s="31">
        <v>17</v>
      </c>
    </row>
    <row r="22" spans="1:9" ht="15.75" x14ac:dyDescent="0.25">
      <c r="A22" s="61" t="str">
        <f>Responses!A22</f>
        <v>Watry Design, Inc.</v>
      </c>
      <c r="B22" s="26">
        <v>21</v>
      </c>
      <c r="C22" s="20">
        <v>15</v>
      </c>
      <c r="D22" s="20">
        <v>17.5</v>
      </c>
      <c r="E22" s="20">
        <v>3</v>
      </c>
      <c r="F22" s="34">
        <v>3.5</v>
      </c>
      <c r="G22" s="34">
        <v>6</v>
      </c>
      <c r="H22" s="7">
        <f t="shared" si="1"/>
        <v>66</v>
      </c>
      <c r="I22" s="29">
        <v>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workbookViewId="0">
      <selection activeCell="B26" sqref="B26"/>
    </sheetView>
  </sheetViews>
  <sheetFormatPr defaultRowHeight="12.75" x14ac:dyDescent="0.2"/>
  <cols>
    <col min="1" max="1" width="47.140625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7" width="8.28515625" bestFit="1" customWidth="1"/>
    <col min="8" max="8" width="9.140625" style="14" customWidth="1"/>
    <col min="9" max="9" width="17.5703125" bestFit="1" customWidth="1"/>
    <col min="10" max="10" width="11.42578125" customWidth="1"/>
  </cols>
  <sheetData>
    <row r="1" spans="1:11" ht="15.75" x14ac:dyDescent="0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1" x14ac:dyDescent="0.2">
      <c r="A2" s="83" t="str">
        <f>Responses!A2</f>
        <v>RFQ730-17082 AE University of Houston Garage No. 5</v>
      </c>
      <c r="B2" s="84"/>
      <c r="C2" s="84"/>
      <c r="D2" s="84"/>
      <c r="E2" s="84"/>
      <c r="F2" s="84"/>
      <c r="G2" s="84"/>
      <c r="H2" s="84"/>
      <c r="I2" s="84"/>
      <c r="J2" s="84"/>
    </row>
    <row r="3" spans="1:11" ht="15.75" thickBot="1" x14ac:dyDescent="0.25">
      <c r="A3" s="15"/>
      <c r="B3" s="15"/>
      <c r="C3" s="15"/>
      <c r="D3" s="15"/>
      <c r="E3" s="15"/>
      <c r="F3" s="15"/>
      <c r="G3" s="15"/>
      <c r="H3" s="15"/>
      <c r="I3" s="17"/>
      <c r="J3" s="17"/>
    </row>
    <row r="4" spans="1:11" ht="72.75" thickBot="1" x14ac:dyDescent="0.25">
      <c r="A4" s="3" t="s">
        <v>2</v>
      </c>
      <c r="B4" s="8" t="s">
        <v>31</v>
      </c>
      <c r="C4" s="8" t="s">
        <v>32</v>
      </c>
      <c r="D4" s="8" t="s">
        <v>33</v>
      </c>
      <c r="E4" s="8" t="s">
        <v>34</v>
      </c>
      <c r="F4" s="8" t="s">
        <v>35</v>
      </c>
      <c r="G4" s="8" t="s">
        <v>36</v>
      </c>
      <c r="H4" s="8" t="s">
        <v>37</v>
      </c>
      <c r="I4" s="9" t="s">
        <v>3</v>
      </c>
      <c r="J4" s="2" t="s">
        <v>1</v>
      </c>
    </row>
    <row r="5" spans="1:11" ht="15.75" x14ac:dyDescent="0.2">
      <c r="A5" s="50" t="str">
        <f>Responses!A5</f>
        <v>Abel Design Group, Ltd</v>
      </c>
      <c r="B5" s="10">
        <f>'Evaluator 1'!H5</f>
        <v>67</v>
      </c>
      <c r="C5" s="11">
        <f>'Evaluator 2'!H5</f>
        <v>90</v>
      </c>
      <c r="D5" s="11">
        <f>'Evaluator 3'!H5</f>
        <v>92.1</v>
      </c>
      <c r="E5" s="11">
        <f>'Evaluator 4'!H5</f>
        <v>75.5</v>
      </c>
      <c r="F5" s="11">
        <f>'Evaluator 5'!H7</f>
        <v>71</v>
      </c>
      <c r="G5" s="11">
        <f>'Evaluator 6'!H5</f>
        <v>87.5</v>
      </c>
      <c r="H5" s="23">
        <f>'Evaluator 7'!H5</f>
        <v>62.8</v>
      </c>
      <c r="I5" s="12">
        <f t="shared" ref="I5:I19" si="0">AVERAGE(B5:H5)</f>
        <v>77.98571428571428</v>
      </c>
      <c r="J5" s="60">
        <f>RANK(I5,$I$5:$I$22,0)</f>
        <v>11</v>
      </c>
      <c r="K5" s="30">
        <v>1</v>
      </c>
    </row>
    <row r="6" spans="1:11" s="72" customFormat="1" ht="15.75" x14ac:dyDescent="0.25">
      <c r="A6" s="65" t="str">
        <f>Responses!A6</f>
        <v>Atkins North American, Inc.</v>
      </c>
      <c r="B6" s="66">
        <f>'Evaluator 1'!H6</f>
        <v>97</v>
      </c>
      <c r="C6" s="67">
        <f>'Evaluator 2'!H6</f>
        <v>97.3</v>
      </c>
      <c r="D6" s="67">
        <f>'Evaluator 3'!H6</f>
        <v>88.5</v>
      </c>
      <c r="E6" s="67">
        <f>'Evaluator 4'!H6</f>
        <v>58.5</v>
      </c>
      <c r="F6" s="67">
        <f>'Evaluator 5'!H8</f>
        <v>71</v>
      </c>
      <c r="G6" s="67">
        <f>'Evaluator 6'!H6</f>
        <v>86.85</v>
      </c>
      <c r="H6" s="68">
        <f>'Evaluator 7'!H6</f>
        <v>94.5</v>
      </c>
      <c r="I6" s="69">
        <f t="shared" si="0"/>
        <v>84.80714285714285</v>
      </c>
      <c r="J6" s="70">
        <f t="shared" ref="J6:J22" si="1">RANK(I6,$I$5:$I$22,0)</f>
        <v>2</v>
      </c>
      <c r="K6" s="71">
        <v>2</v>
      </c>
    </row>
    <row r="7" spans="1:11" s="72" customFormat="1" ht="15.75" x14ac:dyDescent="0.25">
      <c r="A7" s="65" t="str">
        <f>Responses!A7</f>
        <v>Corgan</v>
      </c>
      <c r="B7" s="66">
        <f>'Evaluator 1'!H7</f>
        <v>88.5</v>
      </c>
      <c r="C7" s="67">
        <f>'Evaluator 2'!H7</f>
        <v>80.3</v>
      </c>
      <c r="D7" s="67">
        <f>'Evaluator 3'!H7</f>
        <v>91.5</v>
      </c>
      <c r="E7" s="67">
        <f>'Evaluator 4'!H7</f>
        <v>69.5</v>
      </c>
      <c r="F7" s="67">
        <f>'Evaluator 5'!H9</f>
        <v>66</v>
      </c>
      <c r="G7" s="67">
        <f>'Evaluator 6'!H7</f>
        <v>90.6</v>
      </c>
      <c r="H7" s="68">
        <f>'Evaluator 7'!H7</f>
        <v>94</v>
      </c>
      <c r="I7" s="69">
        <f t="shared" si="0"/>
        <v>82.914285714285711</v>
      </c>
      <c r="J7" s="70">
        <f t="shared" si="1"/>
        <v>5</v>
      </c>
      <c r="K7" s="71">
        <v>3</v>
      </c>
    </row>
    <row r="8" spans="1:11" s="63" customFormat="1" ht="15.75" x14ac:dyDescent="0.25">
      <c r="A8" s="64" t="str">
        <f>Responses!A8</f>
        <v>EYP, Inc.</v>
      </c>
      <c r="B8" s="32">
        <f>'Evaluator 1'!H8</f>
        <v>97</v>
      </c>
      <c r="C8" s="58">
        <f>'Evaluator 2'!H8</f>
        <v>77.900000000000006</v>
      </c>
      <c r="D8" s="58">
        <f>'Evaluator 3'!H8</f>
        <v>97.5</v>
      </c>
      <c r="E8" s="58">
        <f>'Evaluator 4'!H8</f>
        <v>72.5</v>
      </c>
      <c r="F8" s="58">
        <f>'Evaluator 5'!H10</f>
        <v>66</v>
      </c>
      <c r="G8" s="58">
        <f>'Evaluator 6'!H8</f>
        <v>91.85</v>
      </c>
      <c r="H8" s="59">
        <f>'Evaluator 7'!H8</f>
        <v>69.8</v>
      </c>
      <c r="I8" s="33">
        <f t="shared" si="0"/>
        <v>81.79285714285713</v>
      </c>
      <c r="J8" s="60">
        <f t="shared" si="1"/>
        <v>7</v>
      </c>
      <c r="K8" s="29">
        <v>4</v>
      </c>
    </row>
    <row r="9" spans="1:11" s="63" customFormat="1" ht="15.75" x14ac:dyDescent="0.25">
      <c r="A9" s="64" t="str">
        <f>Responses!A9</f>
        <v>M. Arthur Gensler Jr. &amp; Associates, Inc.</v>
      </c>
      <c r="B9" s="32">
        <f>'Evaluator 1'!H9</f>
        <v>91.5</v>
      </c>
      <c r="C9" s="58">
        <f>'Evaluator 2'!H9</f>
        <v>70.600000000000009</v>
      </c>
      <c r="D9" s="58">
        <f>'Evaluator 3'!H9</f>
        <v>95.5</v>
      </c>
      <c r="E9" s="58">
        <f>'Evaluator 4'!H9</f>
        <v>77.5</v>
      </c>
      <c r="F9" s="58">
        <f>'Evaluator 5'!H11</f>
        <v>66</v>
      </c>
      <c r="G9" s="58">
        <f>'Evaluator 6'!H9</f>
        <v>92.649999999999991</v>
      </c>
      <c r="H9" s="59">
        <f>'Evaluator 7'!H9</f>
        <v>86.3</v>
      </c>
      <c r="I9" s="33">
        <f t="shared" si="0"/>
        <v>82.864285714285714</v>
      </c>
      <c r="J9" s="60">
        <f t="shared" si="1"/>
        <v>6</v>
      </c>
      <c r="K9" s="31">
        <v>6</v>
      </c>
    </row>
    <row r="10" spans="1:11" s="72" customFormat="1" ht="15.75" x14ac:dyDescent="0.25">
      <c r="A10" s="65" t="str">
        <f>Responses!A10</f>
        <v>HKS</v>
      </c>
      <c r="B10" s="66">
        <f>'Evaluator 1'!H10</f>
        <v>91.5</v>
      </c>
      <c r="C10" s="67">
        <f>'Evaluator 2'!H10</f>
        <v>82.9</v>
      </c>
      <c r="D10" s="67">
        <f>'Evaluator 3'!H10</f>
        <v>97</v>
      </c>
      <c r="E10" s="67">
        <f>'Evaluator 4'!H10</f>
        <v>64</v>
      </c>
      <c r="F10" s="67">
        <f>'Evaluator 5'!H12</f>
        <v>66</v>
      </c>
      <c r="G10" s="67">
        <f>'Evaluator 6'!H10</f>
        <v>94.45</v>
      </c>
      <c r="H10" s="68">
        <f>'Evaluator 7'!H10</f>
        <v>91.3</v>
      </c>
      <c r="I10" s="69">
        <f t="shared" si="0"/>
        <v>83.878571428571419</v>
      </c>
      <c r="J10" s="70">
        <f t="shared" si="1"/>
        <v>3</v>
      </c>
      <c r="K10" s="71">
        <v>5</v>
      </c>
    </row>
    <row r="11" spans="1:11" s="72" customFormat="1" ht="15.75" x14ac:dyDescent="0.25">
      <c r="A11" s="65" t="str">
        <f>Responses!A11</f>
        <v>Huitt-Zollars, Inc.</v>
      </c>
      <c r="B11" s="66">
        <f>'Evaluator 1'!H11</f>
        <v>88</v>
      </c>
      <c r="C11" s="67">
        <f>'Evaluator 2'!H11</f>
        <v>83.399999999999991</v>
      </c>
      <c r="D11" s="67">
        <f>'Evaluator 3'!H11</f>
        <v>99</v>
      </c>
      <c r="E11" s="67">
        <f>'Evaluator 4'!H11</f>
        <v>66</v>
      </c>
      <c r="F11" s="67">
        <f>'Evaluator 5'!H13</f>
        <v>71</v>
      </c>
      <c r="G11" s="67">
        <f>'Evaluator 6'!H11</f>
        <v>91.199999999999989</v>
      </c>
      <c r="H11" s="68">
        <f>'Evaluator 7'!H11</f>
        <v>83</v>
      </c>
      <c r="I11" s="69">
        <f t="shared" si="0"/>
        <v>83.085714285714275</v>
      </c>
      <c r="J11" s="70">
        <f t="shared" si="1"/>
        <v>4</v>
      </c>
      <c r="K11" s="71">
        <v>7</v>
      </c>
    </row>
    <row r="12" spans="1:11" s="63" customFormat="1" ht="15.75" x14ac:dyDescent="0.25">
      <c r="A12" s="64" t="str">
        <f>Responses!A12</f>
        <v>Kirksey Architecture</v>
      </c>
      <c r="B12" s="32">
        <f>'Evaluator 1'!H12</f>
        <v>76.5</v>
      </c>
      <c r="C12" s="58">
        <f>'Evaluator 2'!H12</f>
        <v>72.300000000000011</v>
      </c>
      <c r="D12" s="58">
        <f>'Evaluator 3'!H12</f>
        <v>98.6</v>
      </c>
      <c r="E12" s="58">
        <f>'Evaluator 4'!H12</f>
        <v>69</v>
      </c>
      <c r="F12" s="58">
        <f>'Evaluator 5'!H14</f>
        <v>60</v>
      </c>
      <c r="G12" s="58">
        <f>'Evaluator 6'!H12</f>
        <v>93.95</v>
      </c>
      <c r="H12" s="59">
        <f>'Evaluator 7'!H12</f>
        <v>80</v>
      </c>
      <c r="I12" s="33">
        <f t="shared" si="0"/>
        <v>78.621428571428552</v>
      </c>
      <c r="J12" s="60">
        <f t="shared" si="1"/>
        <v>10</v>
      </c>
      <c r="K12" s="29">
        <v>8</v>
      </c>
    </row>
    <row r="13" spans="1:11" s="63" customFormat="1" ht="15.75" x14ac:dyDescent="0.25">
      <c r="A13" s="64" t="str">
        <f>Responses!A13</f>
        <v>OMNIPLAN</v>
      </c>
      <c r="B13" s="32">
        <f>'Evaluator 1'!H13</f>
        <v>92</v>
      </c>
      <c r="C13" s="58">
        <f>'Evaluator 2'!H13</f>
        <v>73.300000000000011</v>
      </c>
      <c r="D13" s="58">
        <f>'Evaluator 3'!H13</f>
        <v>89.5</v>
      </c>
      <c r="E13" s="58">
        <f>'Evaluator 4'!H13</f>
        <v>61.5</v>
      </c>
      <c r="F13" s="58">
        <f>'Evaluator 5'!H15</f>
        <v>61</v>
      </c>
      <c r="G13" s="58">
        <f>'Evaluator 6'!H13</f>
        <v>89.15</v>
      </c>
      <c r="H13" s="59">
        <f>'Evaluator 7'!H13</f>
        <v>72.8</v>
      </c>
      <c r="I13" s="33">
        <f t="shared" si="0"/>
        <v>77.035714285714292</v>
      </c>
      <c r="J13" s="60">
        <f t="shared" si="1"/>
        <v>14</v>
      </c>
      <c r="K13" s="31">
        <v>9</v>
      </c>
    </row>
    <row r="14" spans="1:11" s="72" customFormat="1" ht="15.75" x14ac:dyDescent="0.25">
      <c r="A14" s="65" t="str">
        <f>Responses!A14</f>
        <v>Page Southerland Page</v>
      </c>
      <c r="B14" s="66">
        <f>'Evaluator 1'!H14</f>
        <v>85.5</v>
      </c>
      <c r="C14" s="67">
        <f>'Evaluator 2'!H14</f>
        <v>81.5</v>
      </c>
      <c r="D14" s="67">
        <f>'Evaluator 3'!H14</f>
        <v>96.5</v>
      </c>
      <c r="E14" s="67">
        <f>'Evaluator 4'!H14</f>
        <v>68.5</v>
      </c>
      <c r="F14" s="67">
        <f>'Evaluator 5'!H16</f>
        <v>73</v>
      </c>
      <c r="G14" s="67">
        <f>'Evaluator 6'!H14</f>
        <v>92</v>
      </c>
      <c r="H14" s="68">
        <f>'Evaluator 7'!H14</f>
        <v>97.5</v>
      </c>
      <c r="I14" s="69">
        <f t="shared" si="0"/>
        <v>84.928571428571431</v>
      </c>
      <c r="J14" s="70">
        <f t="shared" si="1"/>
        <v>1</v>
      </c>
      <c r="K14" s="71">
        <v>10</v>
      </c>
    </row>
    <row r="15" spans="1:11" s="41" customFormat="1" ht="15.75" x14ac:dyDescent="0.25">
      <c r="A15" s="61" t="str">
        <f>Responses!A15</f>
        <v>PBK Architects, Inc.</v>
      </c>
      <c r="B15" s="32">
        <f>'Evaluator 1'!H15</f>
        <v>76.5</v>
      </c>
      <c r="C15" s="58">
        <f>'Evaluator 2'!H15</f>
        <v>91.3</v>
      </c>
      <c r="D15" s="58">
        <f>'Evaluator 3'!H15</f>
        <v>97.5</v>
      </c>
      <c r="E15" s="58">
        <f>'Evaluator 4'!H15</f>
        <v>65</v>
      </c>
      <c r="F15" s="58">
        <f>'Evaluator 5'!H17</f>
        <v>60</v>
      </c>
      <c r="G15" s="58">
        <f>'Evaluator 6'!H15</f>
        <v>87.399999999999991</v>
      </c>
      <c r="H15" s="59">
        <f>'Evaluator 7'!H15</f>
        <v>86.5</v>
      </c>
      <c r="I15" s="33">
        <f t="shared" si="0"/>
        <v>80.600000000000009</v>
      </c>
      <c r="J15" s="60">
        <f t="shared" si="1"/>
        <v>8</v>
      </c>
      <c r="K15" s="31">
        <v>11</v>
      </c>
    </row>
    <row r="16" spans="1:11" s="41" customFormat="1" ht="15.75" x14ac:dyDescent="0.25">
      <c r="A16" s="61" t="str">
        <f>Responses!A16</f>
        <v>Pierce, Goodwin, Alexander, Linville, Inc. (PGAL)</v>
      </c>
      <c r="B16" s="32">
        <f>'Evaluator 1'!H16</f>
        <v>80</v>
      </c>
      <c r="C16" s="58">
        <f>'Evaluator 2'!H16</f>
        <v>70.900000000000006</v>
      </c>
      <c r="D16" s="58">
        <f>'Evaluator 3'!H16</f>
        <v>96.5</v>
      </c>
      <c r="E16" s="58">
        <f>'Evaluator 4'!H16</f>
        <v>65</v>
      </c>
      <c r="F16" s="58">
        <f>'Evaluator 5'!H18</f>
        <v>60</v>
      </c>
      <c r="G16" s="58">
        <f>'Evaluator 6'!H16</f>
        <v>95.549999999999983</v>
      </c>
      <c r="H16" s="59">
        <f>'Evaluator 7'!H16</f>
        <v>92.899999999999991</v>
      </c>
      <c r="I16" s="33">
        <f t="shared" si="0"/>
        <v>80.121428571428552</v>
      </c>
      <c r="J16" s="60">
        <f t="shared" si="1"/>
        <v>9</v>
      </c>
      <c r="K16" s="29">
        <v>12</v>
      </c>
    </row>
    <row r="17" spans="1:11" s="41" customFormat="1" ht="15.75" x14ac:dyDescent="0.25">
      <c r="A17" s="61" t="str">
        <f>Responses!A17</f>
        <v>Powers Brown Architecture, LLC</v>
      </c>
      <c r="B17" s="32">
        <f>'Evaluator 1'!H17</f>
        <v>77.5</v>
      </c>
      <c r="C17" s="58">
        <f>'Evaluator 2'!H17</f>
        <v>90.300000000000011</v>
      </c>
      <c r="D17" s="58">
        <f>'Evaluator 3'!H17</f>
        <v>85</v>
      </c>
      <c r="E17" s="58">
        <f>'Evaluator 4'!H17</f>
        <v>57</v>
      </c>
      <c r="F17" s="58">
        <f>'Evaluator 5'!H19</f>
        <v>60</v>
      </c>
      <c r="G17" s="58">
        <f>'Evaluator 6'!H17</f>
        <v>91.3</v>
      </c>
      <c r="H17" s="59">
        <f>'Evaluator 7'!H17</f>
        <v>65.699999999999989</v>
      </c>
      <c r="I17" s="33">
        <f t="shared" si="0"/>
        <v>75.257142857142853</v>
      </c>
      <c r="J17" s="60">
        <f t="shared" si="1"/>
        <v>17</v>
      </c>
      <c r="K17" s="31">
        <v>13</v>
      </c>
    </row>
    <row r="18" spans="1:11" s="41" customFormat="1" ht="15.75" x14ac:dyDescent="0.25">
      <c r="A18" s="61" t="str">
        <f>Responses!A18</f>
        <v>Prozign Architects</v>
      </c>
      <c r="B18" s="32">
        <f>'Evaluator 1'!H18</f>
        <v>82</v>
      </c>
      <c r="C18" s="58">
        <f>'Evaluator 2'!H18</f>
        <v>88.2</v>
      </c>
      <c r="D18" s="58">
        <f>'Evaluator 3'!H18</f>
        <v>81.5</v>
      </c>
      <c r="E18" s="58">
        <f>'Evaluator 4'!H18</f>
        <v>63.5</v>
      </c>
      <c r="F18" s="58">
        <f>'Evaluator 5'!H20</f>
        <v>65</v>
      </c>
      <c r="G18" s="58">
        <f>'Evaluator 6'!H18</f>
        <v>94.149999999999991</v>
      </c>
      <c r="H18" s="59">
        <f>'Evaluator 7'!H18</f>
        <v>70.800000000000011</v>
      </c>
      <c r="I18" s="33">
        <f t="shared" si="0"/>
        <v>77.878571428571419</v>
      </c>
      <c r="J18" s="60">
        <f t="shared" si="1"/>
        <v>12</v>
      </c>
      <c r="K18" s="35">
        <v>14</v>
      </c>
    </row>
    <row r="19" spans="1:11" s="41" customFormat="1" ht="15.75" x14ac:dyDescent="0.25">
      <c r="A19" s="61" t="str">
        <f>Responses!A19</f>
        <v>Shepley Bulfinch</v>
      </c>
      <c r="B19" s="32">
        <f>'Evaluator 1'!H19</f>
        <v>82.25</v>
      </c>
      <c r="C19" s="58">
        <f>'Evaluator 2'!H19</f>
        <v>76.600000000000009</v>
      </c>
      <c r="D19" s="58">
        <f>'Evaluator 3'!H19</f>
        <v>99</v>
      </c>
      <c r="E19" s="58">
        <f>'Evaluator 4'!H19</f>
        <v>68</v>
      </c>
      <c r="F19" s="58">
        <f>'Evaluator 5'!H21</f>
        <v>60</v>
      </c>
      <c r="G19" s="58">
        <f>'Evaluator 6'!H19</f>
        <v>92.9</v>
      </c>
      <c r="H19" s="59">
        <f>'Evaluator 7'!H19</f>
        <v>61</v>
      </c>
      <c r="I19" s="33">
        <f t="shared" si="0"/>
        <v>77.107142857142861</v>
      </c>
      <c r="J19" s="60">
        <f t="shared" si="1"/>
        <v>13</v>
      </c>
      <c r="K19" s="36">
        <v>15</v>
      </c>
    </row>
    <row r="20" spans="1:11" s="46" customFormat="1" ht="15.75" x14ac:dyDescent="0.25">
      <c r="A20" s="64" t="str">
        <f>Responses!A20</f>
        <v>Smith&amp;Company Architects**</v>
      </c>
      <c r="B20" s="32">
        <f>'Evaluator 1'!H20</f>
        <v>87.5</v>
      </c>
      <c r="C20" s="58">
        <f>'Evaluator 2'!H20</f>
        <v>81.599999999999994</v>
      </c>
      <c r="D20" s="58">
        <f>'Evaluator 3'!H20</f>
        <v>80.8</v>
      </c>
      <c r="E20" s="58">
        <f>'Evaluator 4'!H20</f>
        <v>61</v>
      </c>
      <c r="F20" s="58">
        <f>'Evaluator 5'!H22</f>
        <v>62</v>
      </c>
      <c r="G20" s="58">
        <f>'Evaluator 6'!H20</f>
        <v>90.85</v>
      </c>
      <c r="H20" s="59">
        <f>'Evaluator 7'!H20</f>
        <v>62.5</v>
      </c>
      <c r="I20" s="33">
        <f t="shared" ref="I20:I22" si="2">AVERAGE(B20:H20)</f>
        <v>75.178571428571431</v>
      </c>
      <c r="J20" s="60">
        <f t="shared" si="1"/>
        <v>18</v>
      </c>
      <c r="K20" s="35">
        <v>16</v>
      </c>
    </row>
    <row r="21" spans="1:11" s="62" customFormat="1" ht="15.75" x14ac:dyDescent="0.25">
      <c r="A21" s="64" t="str">
        <f>Responses!A21</f>
        <v>STOA International Architects**</v>
      </c>
      <c r="B21" s="32">
        <f>'Evaluator 1'!H21</f>
        <v>81</v>
      </c>
      <c r="C21" s="58">
        <f>'Evaluator 2'!H21</f>
        <v>81.699999999999989</v>
      </c>
      <c r="D21" s="58">
        <f>'Evaluator 3'!H21</f>
        <v>88.5</v>
      </c>
      <c r="E21" s="58">
        <f>'Evaluator 4'!H21</f>
        <v>59</v>
      </c>
      <c r="F21" s="58">
        <f>'Evaluator 5'!H23</f>
        <v>62</v>
      </c>
      <c r="G21" s="58">
        <f>'Evaluator 6'!H21</f>
        <v>91.05</v>
      </c>
      <c r="H21" s="59">
        <f>'Evaluator 7'!H21</f>
        <v>66.599999999999994</v>
      </c>
      <c r="I21" s="33">
        <f t="shared" si="2"/>
        <v>75.69285714285715</v>
      </c>
      <c r="J21" s="60">
        <f t="shared" si="1"/>
        <v>16</v>
      </c>
      <c r="K21" s="36">
        <v>17</v>
      </c>
    </row>
    <row r="22" spans="1:11" s="46" customFormat="1" ht="15.75" x14ac:dyDescent="0.25">
      <c r="A22" s="64" t="str">
        <f>Responses!A22</f>
        <v>Watry Design, Inc.</v>
      </c>
      <c r="B22" s="32">
        <f>'Evaluator 1'!H22</f>
        <v>89</v>
      </c>
      <c r="C22" s="58">
        <f>'Evaluator 2'!H22</f>
        <v>71.7</v>
      </c>
      <c r="D22" s="58">
        <f>'Evaluator 3'!H22</f>
        <v>89.8</v>
      </c>
      <c r="E22" s="58">
        <f>'Evaluator 4'!H22</f>
        <v>63.5</v>
      </c>
      <c r="F22" s="58">
        <f>'Evaluator 5'!H24</f>
        <v>60</v>
      </c>
      <c r="G22" s="58">
        <f>'Evaluator 6'!H22</f>
        <v>92.600000000000009</v>
      </c>
      <c r="H22" s="59">
        <f>'Evaluator 7'!H22</f>
        <v>66</v>
      </c>
      <c r="I22" s="33">
        <f t="shared" si="2"/>
        <v>76.085714285714289</v>
      </c>
      <c r="J22" s="60">
        <f t="shared" si="1"/>
        <v>15</v>
      </c>
      <c r="K22" s="35">
        <v>18</v>
      </c>
    </row>
    <row r="23" spans="1:11" s="46" customFormat="1" x14ac:dyDescent="0.2"/>
    <row r="24" spans="1:11" ht="15" x14ac:dyDescent="0.2">
      <c r="A24" s="46"/>
      <c r="B24" s="18" t="s">
        <v>61</v>
      </c>
      <c r="C24" s="46"/>
      <c r="D24" s="46"/>
      <c r="E24" s="46"/>
      <c r="F24" s="46"/>
      <c r="H24"/>
      <c r="I24" s="14"/>
    </row>
    <row r="25" spans="1:11" ht="15" x14ac:dyDescent="0.2">
      <c r="A25" s="46"/>
      <c r="B25" s="15"/>
      <c r="C25" s="46"/>
      <c r="D25" s="46"/>
      <c r="E25" s="46"/>
      <c r="F25" s="46"/>
      <c r="H25"/>
      <c r="I25" s="14"/>
    </row>
    <row r="26" spans="1:11" ht="15" x14ac:dyDescent="0.2">
      <c r="A26" s="46"/>
      <c r="B26" s="18" t="s">
        <v>62</v>
      </c>
      <c r="C26" s="46"/>
      <c r="D26" s="46"/>
      <c r="E26" s="46"/>
      <c r="F26" s="46"/>
      <c r="H26"/>
      <c r="I26" s="14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2017-07-18T14:45:13Z</dcterms:modified>
</cp:coreProperties>
</file>