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1_2.12.20\"/>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D4" i="10" l="1"/>
  <c r="J4" i="10" s="1"/>
  <c r="F7" i="1" s="1"/>
  <c r="D4" i="9"/>
  <c r="J4" i="9" s="1"/>
  <c r="E7" i="1" s="1"/>
  <c r="D4" i="5"/>
  <c r="J4" i="5" s="1"/>
  <c r="D7" i="1" s="1"/>
  <c r="D4" i="3"/>
  <c r="J4" i="3" s="1"/>
  <c r="C7" i="1" s="1"/>
  <c r="D4" i="2"/>
  <c r="J23" i="13"/>
  <c r="J24" i="13"/>
  <c r="J25" i="13"/>
  <c r="J26" i="13"/>
  <c r="J27" i="13"/>
  <c r="J22" i="13"/>
  <c r="A5" i="13"/>
  <c r="J4" i="2"/>
  <c r="B7" i="1" s="1"/>
  <c r="J31" i="13" l="1"/>
  <c r="B5" i="13" s="1"/>
  <c r="L7" i="1"/>
  <c r="K7" i="1"/>
  <c r="K6" i="1"/>
  <c r="L6" i="1"/>
  <c r="M6" i="1"/>
  <c r="N6" i="1"/>
  <c r="J6" i="1"/>
  <c r="M7" i="1" l="1"/>
  <c r="N7" i="1"/>
  <c r="J7" i="1" l="1"/>
  <c r="D5" i="13"/>
  <c r="E5" i="13" s="1"/>
  <c r="G7" i="1" l="1"/>
  <c r="A7" i="1" l="1"/>
  <c r="O7" i="1" l="1"/>
  <c r="P7" i="1" l="1"/>
</calcChain>
</file>

<file path=xl/sharedStrings.xml><?xml version="1.0" encoding="utf-8"?>
<sst xmlns="http://schemas.openxmlformats.org/spreadsheetml/2006/main" count="107" uniqueCount="64">
  <si>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</si>
  <si>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</si>
  <si>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</si>
  <si>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</si>
  <si>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</si>
  <si>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</si>
  <si>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</si>
  <si>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</si>
  <si>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</si>
  <si>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</si>
  <si>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</si>
  <si>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</si>
  <si>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</si>
  <si>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</si>
  <si>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</si>
  <si>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</si>
  <si>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</si>
  <si>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</si>
  <si>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</si>
  <si>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</si>
  <si>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</si>
  <si>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</si>
  <si>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NOTE:  Purchasing recommends formula be used due to the cost difference between the highest and lowest bidder.  The vendor amount being evaluated be divided by the lowest bidder and then multipled by the highest score (30%).  The lowest bidder will receive the full 30 percent (Highest Score).</t>
  </si>
  <si>
    <t>Technical</t>
  </si>
  <si>
    <t>RATIO FORMULA:  Points x (Lowest Cost / Bidders Amount)</t>
  </si>
  <si>
    <t>Avg of comm rank per vendor</t>
  </si>
  <si>
    <t>Total</t>
  </si>
  <si>
    <t>Way Engineering</t>
  </si>
  <si>
    <t>RFP730-20045 CRWC Prev Maint, Emergency &amp; On-call for HVAC</t>
  </si>
  <si>
    <t>Bidders Amount calculated by adding Year 1 through 5 and by giving 1 hour each for Hourly Rates.</t>
  </si>
  <si>
    <t>Year 1</t>
  </si>
  <si>
    <t>Year 2</t>
  </si>
  <si>
    <t>Year 3</t>
  </si>
  <si>
    <t>Year 4</t>
  </si>
  <si>
    <t>Year 5</t>
  </si>
  <si>
    <t>Normal Business Hours</t>
  </si>
  <si>
    <t>After-Hours</t>
  </si>
  <si>
    <t>Weekday</t>
  </si>
  <si>
    <t>Weekend</t>
  </si>
  <si>
    <t>Holiday Hours</t>
  </si>
  <si>
    <t>Emergency</t>
  </si>
  <si>
    <t>Hourly Rate</t>
  </si>
  <si>
    <t>Hours</t>
  </si>
  <si>
    <t>Mark Up fee</t>
  </si>
  <si>
    <t xml:space="preserve">University of Houston Evaluation Matrix         
</t>
  </si>
  <si>
    <t>RFP730-20045 Preventative Maintenance, Emergency and On-call Services for HVAC and Mechanical Equipment</t>
  </si>
  <si>
    <t>Name</t>
  </si>
  <si>
    <t>Evaluation Due Date</t>
  </si>
  <si>
    <t>1/31/2020 @ 3pm</t>
  </si>
  <si>
    <t xml:space="preserve"> Criteria 1</t>
  </si>
  <si>
    <t xml:space="preserve"> Criteria 2</t>
  </si>
  <si>
    <t xml:space="preserve"> Criteria 3</t>
  </si>
  <si>
    <t xml:space="preserve"> Criteria 4</t>
  </si>
  <si>
    <t xml:space="preserve"> Criteria 5</t>
  </si>
  <si>
    <t xml:space="preserve"> Criteria 6</t>
  </si>
  <si>
    <t>Respondent’s credentials and Cost and Delivery Proposal (Section 4.2)
**ONLY PURCHASING WILL EVALUATE COST**</t>
  </si>
  <si>
    <t>Respondent’s qualifications and experience with a focus on Preventative Maintenance, Emergency and On-call services for HVAC and Mechanical equipment for the University of Houston System (including any component university) or other institutions of higher education.(Section 4.3)</t>
  </si>
  <si>
    <t>Respondent’s qualifications and experience of proposed maintenance team (Section 4.4)</t>
  </si>
  <si>
    <t>Respondent’s maintenance, reporting and documentation plan. (Section 4.5)</t>
  </si>
  <si>
    <t>Respondent’s maintenance planning and scheduling (Section 4.6)</t>
  </si>
  <si>
    <t>Respondent’s safety management program (Section 4.7)</t>
  </si>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</sst>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b/>
      <sz val="10"/>
      <color rgb="FF000000"/>
      <name val="Arial"/>
      <family val="2"/>
    </font>
    <font>
      <u/>
      <sz val="11"/>
      <color theme="10"/>
      <name val="Calibri"/>
      <family val="2"/>
      <scheme val="minor"/>
    </font>
    <font>
      <b/>
      <sz val="8"/>
      <color rgb="FFFF0000"/>
      <name val="Arial"/>
      <family val="2"/>
    </font>
    <font>
      <b/>
      <sz val="8"/>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21">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49" fillId="27" borderId="0" applyNumberFormat="0" applyBorder="0" applyAlignment="0" applyProtection="0"/>
    <xf numFmtId="0" fontId="8" fillId="0" borderId="0"/>
    <xf numFmtId="0" fontId="8" fillId="0" borderId="0"/>
    <xf numFmtId="0" fontId="7" fillId="0" borderId="0"/>
    <xf numFmtId="0" fontId="7" fillId="0" borderId="0"/>
    <xf numFmtId="44" fontId="22" fillId="0" borderId="0" applyFont="0" applyFill="0" applyBorder="0" applyAlignment="0" applyProtection="0"/>
    <xf numFmtId="0" fontId="6" fillId="0" borderId="0"/>
    <xf numFmtId="43" fontId="2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02">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21" fillId="0" borderId="0" xfId="0" applyFont="1"/>
    <xf numFmtId="0" fontId="0" fillId="0" borderId="0" xfId="0"/>
    <xf numFmtId="0" fontId="19"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20" fillId="26" borderId="0" xfId="0" applyFont="1" applyFill="1"/>
    <xf numFmtId="0" fontId="43"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4" fillId="26" borderId="0" xfId="0" applyFont="1" applyFill="1"/>
    <xf numFmtId="0" fontId="49" fillId="27" borderId="12" xfId="101" applyBorder="1" applyAlignment="1">
      <alignment horizontal="right"/>
    </xf>
    <xf numFmtId="0" fontId="40" fillId="25" borderId="13" xfId="0" applyFont="1" applyFill="1" applyBorder="1" applyAlignment="1">
      <alignment horizontal="right" textRotation="90" wrapText="1"/>
    </xf>
    <xf numFmtId="0" fontId="46" fillId="0" borderId="0" xfId="98" applyFont="1" applyAlignment="1"/>
    <xf numFmtId="0" fontId="42" fillId="26" borderId="0" xfId="0" applyFont="1" applyFill="1" applyAlignment="1">
      <alignment horizontal="right"/>
    </xf>
    <xf numFmtId="2" fontId="0" fillId="0" borderId="0" xfId="0" applyNumberFormat="1"/>
    <xf numFmtId="0" fontId="20" fillId="26" borderId="11" xfId="0" applyFont="1" applyFill="1" applyBorder="1"/>
    <xf numFmtId="0" fontId="19" fillId="26" borderId="13" xfId="0" applyFont="1" applyFill="1" applyBorder="1" applyAlignment="1">
      <alignment horizontal="right" textRotation="90" wrapText="1"/>
    </xf>
    <xf numFmtId="4" fontId="20" fillId="26" borderId="12" xfId="0" applyNumberFormat="1" applyFont="1" applyFill="1" applyBorder="1" applyAlignment="1">
      <alignment horizontal="right"/>
    </xf>
    <xf numFmtId="0" fontId="20" fillId="26" borderId="12" xfId="0" applyFont="1" applyFill="1" applyBorder="1" applyAlignment="1">
      <alignment horizontal="right"/>
    </xf>
    <xf numFmtId="0" fontId="46" fillId="0" borderId="20" xfId="98" applyFont="1" applyBorder="1" applyAlignment="1">
      <alignment vertical="center"/>
    </xf>
    <xf numFmtId="0" fontId="0" fillId="0" borderId="0" xfId="0" applyFill="1"/>
    <xf numFmtId="44" fontId="41" fillId="24" borderId="0" xfId="106" applyFont="1" applyFill="1"/>
    <xf numFmtId="2" fontId="20" fillId="26" borderId="11" xfId="0" applyNumberFormat="1" applyFont="1" applyFill="1" applyBorder="1"/>
    <xf numFmtId="1" fontId="21" fillId="0" borderId="21" xfId="1" applyNumberFormat="1" applyFont="1" applyBorder="1" applyAlignment="1">
      <alignment horizontal="center" vertical="center"/>
    </xf>
    <xf numFmtId="44" fontId="41" fillId="0" borderId="21" xfId="106" applyFont="1" applyBorder="1" applyAlignment="1">
      <alignment horizontal="center" vertical="center"/>
    </xf>
    <xf numFmtId="0" fontId="46" fillId="0" borderId="10" xfId="111" applyFont="1" applyBorder="1" applyAlignment="1">
      <alignment horizontal="right"/>
    </xf>
    <xf numFmtId="0" fontId="48" fillId="0" borderId="10" xfId="111" applyFont="1" applyFill="1" applyBorder="1" applyAlignment="1">
      <alignment horizontal="right"/>
    </xf>
    <xf numFmtId="0" fontId="47" fillId="0" borderId="0" xfId="98" applyFont="1" applyFill="1" applyBorder="1"/>
    <xf numFmtId="44" fontId="0" fillId="0" borderId="0" xfId="106" applyFont="1"/>
    <xf numFmtId="0" fontId="0" fillId="0" borderId="0" xfId="0" applyAlignment="1">
      <alignment horizontal="right"/>
    </xf>
    <xf numFmtId="9" fontId="0" fillId="0" borderId="0" xfId="0" applyNumberFormat="1"/>
    <xf numFmtId="0" fontId="46" fillId="0" borderId="0" xfId="0" applyFont="1"/>
    <xf numFmtId="0" fontId="21" fillId="0" borderId="0" xfId="98" applyFont="1"/>
    <xf numFmtId="0" fontId="47" fillId="0" borderId="0" xfId="98" applyFont="1" applyFill="1" applyBorder="1"/>
    <xf numFmtId="0" fontId="21" fillId="0" borderId="0" xfId="98" applyFont="1"/>
    <xf numFmtId="0" fontId="21" fillId="0" borderId="0" xfId="98" applyFont="1"/>
    <xf numFmtId="0" fontId="21" fillId="0" borderId="0" xfId="98" applyFont="1"/>
    <xf numFmtId="1" fontId="21" fillId="0" borderId="0" xfId="98" applyNumberFormat="1" applyFont="1"/>
    <xf numFmtId="0" fontId="21" fillId="0" borderId="0" xfId="98" applyFont="1"/>
    <xf numFmtId="0" fontId="45" fillId="0" borderId="10" xfId="111" applyFont="1" applyBorder="1" applyAlignment="1">
      <alignment horizontal="center"/>
    </xf>
    <xf numFmtId="0" fontId="46" fillId="0" borderId="0" xfId="98" applyFont="1" applyAlignment="1">
      <alignment horizontal="left"/>
    </xf>
    <xf numFmtId="0" fontId="46" fillId="24" borderId="20" xfId="98" applyFont="1" applyFill="1" applyBorder="1" applyAlignment="1">
      <alignment horizontal="left" vertical="center"/>
    </xf>
    <xf numFmtId="0" fontId="0" fillId="24" borderId="0" xfId="0" applyFill="1" applyAlignment="1">
      <alignment horizontal="left" wrapText="1"/>
    </xf>
    <xf numFmtId="164" fontId="45" fillId="25" borderId="19" xfId="108" applyNumberFormat="1" applyFont="1" applyFill="1" applyBorder="1" applyAlignment="1">
      <alignment horizontal="left" vertical="center" wrapText="1"/>
    </xf>
    <xf numFmtId="164" fontId="45" fillId="25" borderId="17" xfId="108" applyNumberFormat="1" applyFont="1" applyFill="1" applyBorder="1" applyAlignment="1">
      <alignment horizontal="left" vertical="center" wrapText="1"/>
    </xf>
    <xf numFmtId="164" fontId="45" fillId="25" borderId="15" xfId="108" applyNumberFormat="1" applyFont="1" applyFill="1" applyBorder="1" applyAlignment="1">
      <alignment horizontal="left" vertical="center" wrapText="1"/>
    </xf>
    <xf numFmtId="164" fontId="45" fillId="25" borderId="19" xfId="108" applyNumberFormat="1" applyFont="1" applyFill="1" applyBorder="1" applyAlignment="1">
      <alignment horizontal="right" vertical="center" wrapText="1"/>
    </xf>
    <xf numFmtId="164" fontId="45" fillId="25" borderId="17" xfId="108" applyNumberFormat="1" applyFont="1" applyFill="1" applyBorder="1" applyAlignment="1">
      <alignment horizontal="right" vertical="center" wrapText="1"/>
    </xf>
    <xf numFmtId="164" fontId="45" fillId="25" borderId="15" xfId="108" applyNumberFormat="1" applyFont="1" applyFill="1" applyBorder="1" applyAlignment="1">
      <alignment horizontal="right" vertical="center" wrapText="1"/>
    </xf>
    <xf numFmtId="164" fontId="45" fillId="25" borderId="18" xfId="108" applyNumberFormat="1" applyFont="1" applyFill="1" applyBorder="1" applyAlignment="1">
      <alignment horizontal="right" vertical="center" wrapText="1"/>
    </xf>
    <xf numFmtId="164" fontId="45" fillId="25" borderId="16" xfId="108" applyNumberFormat="1" applyFont="1" applyFill="1" applyBorder="1" applyAlignment="1">
      <alignment horizontal="right" vertical="center" wrapText="1"/>
    </xf>
    <xf numFmtId="164" fontId="45" fillId="25" borderId="14" xfId="108" applyNumberFormat="1" applyFont="1" applyFill="1" applyBorder="1" applyAlignment="1">
      <alignment horizontal="right" vertical="center" wrapText="1"/>
    </xf>
    <xf numFmtId="0" fontId="42" fillId="0" borderId="0" xfId="0" applyFont="1" applyFill="1" applyAlignment="1">
      <alignment horizontal="left"/>
    </xf>
    <xf numFmtId="0" fontId="42"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ont="1" applyFill="1"/>
    <xf numFmtId="0" fontId="19" fillId="0" borderId="0" xfId="98" applyFont="1" applyFill="1" applyAlignment="1"/>
    <xf numFmtId="0" fontId="50" fillId="26" borderId="0" xfId="119" applyFont="1" applyFill="1" applyBorder="1" applyAlignment="1"/>
    <xf numFmtId="0" fontId="21" fillId="24" borderId="0" xfId="119" applyFont="1" applyFill="1" applyBorder="1" applyAlignment="1">
      <alignment horizontal="center"/>
    </xf>
    <xf numFmtId="165" fontId="50" fillId="0" borderId="0" xfId="119" applyNumberFormat="1" applyFont="1" applyFill="1" applyBorder="1" applyAlignment="1">
      <alignment horizontal="center"/>
    </xf>
    <xf numFmtId="0" fontId="45" fillId="26" borderId="0" xfId="119" applyFont="1" applyFill="1" applyBorder="1" applyAlignment="1"/>
    <xf numFmtId="0" fontId="51" fillId="0" borderId="0" xfId="119" applyFont="1" applyAlignment="1">
      <alignment horizontal="left"/>
    </xf>
    <xf numFmtId="0" fontId="41" fillId="26" borderId="0" xfId="98" applyFont="1" applyFill="1"/>
    <xf numFmtId="0" fontId="52" fillId="0" borderId="0" xfId="120"/>
    <xf numFmtId="0" fontId="52" fillId="26" borderId="0" xfId="120" applyFill="1"/>
    <xf numFmtId="0" fontId="21" fillId="26" borderId="0" xfId="98" applyFont="1" applyFill="1" applyAlignment="1">
      <alignment horizontal="center"/>
    </xf>
    <xf numFmtId="0" fontId="46" fillId="28" borderId="22" xfId="98" applyFont="1" applyFill="1" applyBorder="1" applyAlignment="1">
      <alignment horizontal="left"/>
    </xf>
    <xf numFmtId="0" fontId="46" fillId="28" borderId="21" xfId="98" applyFont="1" applyFill="1" applyBorder="1" applyAlignment="1">
      <alignment horizontal="left"/>
    </xf>
    <xf numFmtId="0" fontId="46" fillId="28" borderId="23" xfId="98" applyFont="1" applyFill="1" applyBorder="1" applyAlignment="1">
      <alignment horizontal="left"/>
    </xf>
    <xf numFmtId="0" fontId="53" fillId="26" borderId="22" xfId="98" applyFont="1" applyFill="1" applyBorder="1" applyAlignment="1">
      <alignment horizontal="left" vertical="top" wrapText="1"/>
    </xf>
    <xf numFmtId="0" fontId="44" fillId="26" borderId="21" xfId="98" applyFont="1" applyFill="1" applyBorder="1" applyAlignment="1">
      <alignment horizontal="left" vertical="top" wrapText="1"/>
    </xf>
    <xf numFmtId="0" fontId="44" fillId="26" borderId="23" xfId="98" applyFont="1" applyFill="1" applyBorder="1" applyAlignment="1">
      <alignment horizontal="left" vertical="top" wrapText="1"/>
    </xf>
    <xf numFmtId="0" fontId="44" fillId="26" borderId="22" xfId="98" applyFont="1" applyFill="1" applyBorder="1" applyAlignment="1">
      <alignment horizontal="left" vertical="top" wrapText="1"/>
    </xf>
    <xf numFmtId="0" fontId="54" fillId="26" borderId="0" xfId="98" applyFont="1" applyFill="1" applyAlignment="1">
      <alignment wrapText="1"/>
    </xf>
    <xf numFmtId="0" fontId="54" fillId="25" borderId="24" xfId="98" applyFont="1" applyFill="1" applyBorder="1" applyAlignment="1">
      <alignment horizontal="center" wrapText="1"/>
    </xf>
    <xf numFmtId="0" fontId="54" fillId="25" borderId="25" xfId="98" applyFont="1" applyFill="1" applyBorder="1" applyAlignment="1">
      <alignment horizontal="center" wrapText="1"/>
    </xf>
    <xf numFmtId="0" fontId="54" fillId="25" borderId="26" xfId="98" applyFont="1" applyFill="1" applyBorder="1" applyAlignment="1">
      <alignment horizontal="center" wrapText="1"/>
    </xf>
    <xf numFmtId="0" fontId="54" fillId="26" borderId="0" xfId="98" applyFont="1" applyFill="1" applyAlignment="1">
      <alignment horizontal="center" wrapText="1"/>
    </xf>
    <xf numFmtId="0" fontId="41" fillId="26" borderId="11" xfId="98" applyFont="1" applyFill="1" applyBorder="1" applyAlignment="1">
      <alignment wrapText="1"/>
    </xf>
    <xf numFmtId="0" fontId="21" fillId="26" borderId="12" xfId="98" applyFont="1" applyFill="1" applyBorder="1" applyAlignment="1">
      <alignment horizontal="center"/>
    </xf>
    <xf numFmtId="0" fontId="21" fillId="26" borderId="11" xfId="98" applyFont="1" applyFill="1" applyBorder="1" applyAlignment="1">
      <alignment horizontal="center"/>
    </xf>
    <xf numFmtId="0" fontId="21" fillId="26" borderId="27" xfId="98" applyFont="1" applyFill="1" applyBorder="1" applyAlignment="1">
      <alignment horizontal="center"/>
    </xf>
    <xf numFmtId="0" fontId="21" fillId="24" borderId="12" xfId="98" applyFont="1" applyFill="1" applyBorder="1" applyAlignment="1">
      <alignment horizontal="center"/>
    </xf>
    <xf numFmtId="0" fontId="21" fillId="24" borderId="11" xfId="98" applyFont="1" applyFill="1" applyBorder="1" applyAlignment="1">
      <alignment horizontal="center"/>
    </xf>
    <xf numFmtId="0" fontId="21" fillId="24" borderId="27" xfId="98" applyFont="1" applyFill="1" applyBorder="1" applyAlignment="1">
      <alignment horizontal="center"/>
    </xf>
    <xf numFmtId="0" fontId="21" fillId="29" borderId="0" xfId="98" applyFont="1" applyFill="1" applyBorder="1"/>
    <xf numFmtId="0" fontId="21" fillId="29" borderId="28" xfId="98" applyFont="1" applyFill="1" applyBorder="1"/>
    <xf numFmtId="0" fontId="21" fillId="26" borderId="10" xfId="98" applyFont="1" applyFill="1" applyBorder="1"/>
    <xf numFmtId="0" fontId="48" fillId="26" borderId="0" xfId="98" applyFont="1" applyFill="1"/>
    <xf numFmtId="0" fontId="21" fillId="26" borderId="0" xfId="98" applyFont="1" applyFill="1" applyAlignment="1">
      <alignment wrapText="1"/>
    </xf>
    <xf numFmtId="0" fontId="44" fillId="26" borderId="0" xfId="98" applyFont="1" applyFill="1"/>
  </cellXfs>
  <cellStyles count="12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8"/>
    <cellStyle name="Currency" xfId="106" builtinId="4"/>
    <cellStyle name="Currency 2" xfId="1"/>
    <cellStyle name="Explanatory Text 2" xfId="75"/>
    <cellStyle name="Explanatory Text 3" xfId="33"/>
    <cellStyle name="Good" xfId="101"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0" builtinId="8"/>
    <cellStyle name="Input 2" xfId="81"/>
    <cellStyle name="Input 3" xfId="39"/>
    <cellStyle name="Linked Cell 2" xfId="82"/>
    <cellStyle name="Linked Cell 3" xfId="40"/>
    <cellStyle name="Neutral 2" xfId="83"/>
    <cellStyle name="Neutral 3" xfId="41"/>
    <cellStyle name="Normal" xfId="0" builtinId="0"/>
    <cellStyle name="Normal 10" xfId="116"/>
    <cellStyle name="Normal 11" xfId="119"/>
    <cellStyle name="Normal 2" xfId="2"/>
    <cellStyle name="Normal 3" xfId="3"/>
    <cellStyle name="Normal 3 2" xfId="88"/>
    <cellStyle name="Normal 3 3" xfId="97"/>
    <cellStyle name="Normal 3 3 2" xfId="109"/>
    <cellStyle name="Normal 3 4" xfId="107"/>
    <cellStyle name="Normal 4" xfId="4"/>
    <cellStyle name="Normal 4 10" xfId="100"/>
    <cellStyle name="Normal 4 11" xfId="103"/>
    <cellStyle name="Normal 4 12" xfId="105"/>
    <cellStyle name="Normal 4 13" xfId="111"/>
    <cellStyle name="Normal 4 14" xfId="114"/>
    <cellStyle name="Normal 4 15" xfId="117"/>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2"/>
    <cellStyle name="Normal 7" xfId="104"/>
    <cellStyle name="Normal 8" xfId="110"/>
    <cellStyle name="Normal 9" xfId="113"/>
    <cellStyle name="Note 2" xfId="5"/>
    <cellStyle name="Note 3" xfId="89"/>
    <cellStyle name="Note 4" xfId="42"/>
    <cellStyle name="Note 4 2" xfId="99"/>
    <cellStyle name="Output 2" xfId="84"/>
    <cellStyle name="Output 3" xfId="43"/>
    <cellStyle name="Percent 2" xfId="112"/>
    <cellStyle name="Percent 3" xfId="115"/>
    <cellStyle name="Percent 4" xfId="118"/>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xdr:colOff>
      <xdr:row>24</xdr:row>
      <xdr:rowOff>9525</xdr:rowOff>
    </xdr:from>
    <xdr:ext cx="6800850" cy="3533775"/>
    <xdr:sp macro="" textlink="">
      <xdr:nvSpPr>
        <xdr:cNvPr id="2" name="TextBox 1"/>
        <xdr:cNvSpPr txBox="1"/>
      </xdr:nvSpPr>
      <xdr:spPr>
        <a:xfrm>
          <a:off x="9525" y="53816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J4" sqref="J4"/>
    </sheetView>
  </sheetViews>
  <sheetFormatPr defaultRowHeight="12.75" x14ac:dyDescent="0.2"/>
  <cols>
    <col min="1" max="3" width="9.42578125" customWidth="1"/>
    <col min="4" max="7" width="8.85546875" customWidth="1"/>
    <col min="8" max="9" width="8.85546875" style="6" customWidth="1"/>
    <col min="10" max="10" width="15" style="6" bestFit="1" customWidth="1"/>
  </cols>
  <sheetData>
    <row r="1" spans="1:11" ht="15.75" x14ac:dyDescent="0.25">
      <c r="A1" s="8" t="s">
        <v>0</v>
      </c>
      <c r="B1" s="7"/>
      <c r="C1" s="7"/>
      <c r="D1" s="7"/>
      <c r="E1" s="4"/>
      <c r="F1" s="4"/>
      <c r="G1" s="4"/>
      <c r="H1" s="4"/>
      <c r="I1" s="4"/>
      <c r="J1" s="4"/>
    </row>
    <row r="2" spans="1:11" ht="15.75" x14ac:dyDescent="0.25">
      <c r="A2" s="2"/>
      <c r="B2" s="1"/>
      <c r="C2" s="3"/>
      <c r="D2" s="3"/>
      <c r="E2" s="3"/>
      <c r="F2" s="3"/>
      <c r="G2" s="3"/>
      <c r="H2" s="3"/>
      <c r="I2" s="3"/>
      <c r="J2" s="3"/>
      <c r="K2" s="3"/>
    </row>
    <row r="3" spans="1:11" s="5" customFormat="1" x14ac:dyDescent="0.2">
      <c r="A3" s="49"/>
      <c r="B3" s="49"/>
      <c r="C3" s="49"/>
      <c r="D3" s="35" t="s">
        <v>6</v>
      </c>
      <c r="E3" s="35" t="s">
        <v>7</v>
      </c>
      <c r="F3" s="35" t="s">
        <v>8</v>
      </c>
      <c r="G3" s="35" t="s">
        <v>9</v>
      </c>
      <c r="H3" s="35" t="s">
        <v>10</v>
      </c>
      <c r="I3" s="35" t="s">
        <v>11</v>
      </c>
      <c r="J3" s="36" t="s">
        <v>26</v>
      </c>
    </row>
    <row r="4" spans="1:11" x14ac:dyDescent="0.2">
      <c r="A4" s="50" t="s">
        <v>27</v>
      </c>
      <c r="B4" s="50"/>
      <c r="C4" s="50"/>
      <c r="D4" s="47">
        <f>'Pricing Score Calculation'!C5</f>
        <v>30</v>
      </c>
      <c r="E4" s="42">
        <v>14</v>
      </c>
      <c r="F4" s="42">
        <v>10.5</v>
      </c>
      <c r="G4" s="42">
        <v>9</v>
      </c>
      <c r="H4" s="42">
        <v>9</v>
      </c>
      <c r="I4" s="42">
        <v>3.5</v>
      </c>
      <c r="J4" s="37">
        <f>SUM(D4:I4)</f>
        <v>76</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4" sqref="J4"/>
    </sheetView>
  </sheetViews>
  <sheetFormatPr defaultRowHeight="12.75" x14ac:dyDescent="0.2"/>
  <cols>
    <col min="11" max="11" width="14.42578125" bestFit="1" customWidth="1"/>
  </cols>
  <sheetData>
    <row r="1" spans="1:16" ht="15.75" x14ac:dyDescent="0.25">
      <c r="A1" s="8" t="s">
        <v>0</v>
      </c>
      <c r="B1" s="7"/>
      <c r="C1" s="7"/>
      <c r="D1" s="7"/>
      <c r="E1" s="4"/>
      <c r="F1" s="4"/>
      <c r="G1" s="4"/>
      <c r="H1" s="4"/>
      <c r="I1" s="4"/>
    </row>
    <row r="2" spans="1:16" ht="15.75" x14ac:dyDescent="0.25">
      <c r="A2" s="4"/>
      <c r="B2" s="3"/>
      <c r="C2" s="3"/>
      <c r="D2" s="3"/>
      <c r="E2" s="3"/>
      <c r="F2" s="3"/>
      <c r="G2" s="3"/>
      <c r="H2" s="3"/>
      <c r="I2" s="3"/>
    </row>
    <row r="3" spans="1:16" x14ac:dyDescent="0.2">
      <c r="A3" s="49"/>
      <c r="B3" s="49"/>
      <c r="C3" s="49"/>
      <c r="D3" s="35" t="s">
        <v>6</v>
      </c>
      <c r="E3" s="35" t="s">
        <v>7</v>
      </c>
      <c r="F3" s="35" t="s">
        <v>8</v>
      </c>
      <c r="G3" s="35" t="s">
        <v>9</v>
      </c>
      <c r="H3" s="35" t="s">
        <v>10</v>
      </c>
      <c r="I3" s="35" t="s">
        <v>11</v>
      </c>
      <c r="J3" s="36" t="s">
        <v>26</v>
      </c>
      <c r="K3" s="5"/>
      <c r="L3" s="5"/>
      <c r="M3" s="5"/>
      <c r="N3" s="5"/>
      <c r="O3" s="5"/>
      <c r="P3" s="5"/>
    </row>
    <row r="4" spans="1:16" x14ac:dyDescent="0.2">
      <c r="A4" s="50" t="s">
        <v>27</v>
      </c>
      <c r="B4" s="50"/>
      <c r="C4" s="50"/>
      <c r="D4" s="47">
        <f>'Pricing Score Calculation'!C5</f>
        <v>30</v>
      </c>
      <c r="E4" s="44">
        <v>14</v>
      </c>
      <c r="F4" s="44">
        <v>9</v>
      </c>
      <c r="G4" s="44">
        <v>9</v>
      </c>
      <c r="H4" s="44">
        <v>10.5</v>
      </c>
      <c r="I4" s="44">
        <v>3</v>
      </c>
      <c r="J4" s="43">
        <f>SUM(D4:I4)</f>
        <v>75.5</v>
      </c>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6" ht="15.75" x14ac:dyDescent="0.25">
      <c r="A1" s="8" t="s">
        <v>0</v>
      </c>
      <c r="B1" s="7"/>
      <c r="C1" s="7"/>
      <c r="D1" s="7"/>
      <c r="E1" s="4"/>
      <c r="F1" s="4"/>
      <c r="G1" s="4"/>
      <c r="H1" s="4"/>
      <c r="I1" s="4"/>
      <c r="J1" s="6"/>
    </row>
    <row r="2" spans="1:16" ht="15.75" x14ac:dyDescent="0.25">
      <c r="A2" s="4"/>
      <c r="B2" s="3"/>
      <c r="C2" s="3"/>
      <c r="D2" s="3"/>
      <c r="E2" s="3"/>
      <c r="F2" s="3"/>
      <c r="G2" s="3"/>
      <c r="H2" s="3"/>
      <c r="I2" s="3"/>
    </row>
    <row r="3" spans="1:16" x14ac:dyDescent="0.2">
      <c r="A3" s="49"/>
      <c r="B3" s="49"/>
      <c r="C3" s="49"/>
      <c r="D3" s="35" t="s">
        <v>6</v>
      </c>
      <c r="E3" s="35" t="s">
        <v>7</v>
      </c>
      <c r="F3" s="35" t="s">
        <v>8</v>
      </c>
      <c r="G3" s="35" t="s">
        <v>9</v>
      </c>
      <c r="H3" s="35" t="s">
        <v>10</v>
      </c>
      <c r="I3" s="35" t="s">
        <v>11</v>
      </c>
      <c r="J3" s="36" t="s">
        <v>26</v>
      </c>
      <c r="K3" s="5"/>
      <c r="L3" s="5"/>
      <c r="M3" s="5"/>
      <c r="N3" s="5"/>
      <c r="O3" s="5"/>
      <c r="P3" s="5"/>
    </row>
    <row r="4" spans="1:16" x14ac:dyDescent="0.2">
      <c r="A4" s="50" t="s">
        <v>27</v>
      </c>
      <c r="B4" s="50"/>
      <c r="C4" s="50"/>
      <c r="D4" s="47">
        <f>'Pricing Score Calculation'!C5</f>
        <v>30</v>
      </c>
      <c r="E4" s="45">
        <v>14</v>
      </c>
      <c r="F4" s="45">
        <v>10.5</v>
      </c>
      <c r="G4" s="45">
        <v>10.5</v>
      </c>
      <c r="H4" s="45">
        <v>10.5</v>
      </c>
      <c r="I4" s="45">
        <v>3.5</v>
      </c>
      <c r="J4" s="37">
        <f>SUM(D4:I4)</f>
        <v>79</v>
      </c>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6" ht="15.75" x14ac:dyDescent="0.25">
      <c r="A1" s="8" t="s">
        <v>0</v>
      </c>
      <c r="B1" s="7"/>
      <c r="C1" s="7"/>
      <c r="D1" s="7"/>
      <c r="E1" s="4"/>
      <c r="F1" s="4"/>
      <c r="G1" s="4"/>
      <c r="H1" s="4"/>
      <c r="I1" s="4"/>
      <c r="J1" s="6"/>
    </row>
    <row r="2" spans="1:16" ht="15.75" x14ac:dyDescent="0.25">
      <c r="A2" s="4"/>
      <c r="B2" s="3"/>
      <c r="C2" s="3"/>
      <c r="D2" s="3"/>
      <c r="E2" s="3"/>
      <c r="F2" s="3"/>
      <c r="G2" s="3"/>
      <c r="H2" s="3"/>
      <c r="I2" s="3"/>
      <c r="J2" s="3"/>
    </row>
    <row r="3" spans="1:16" x14ac:dyDescent="0.2">
      <c r="A3" s="49"/>
      <c r="B3" s="49"/>
      <c r="C3" s="49"/>
      <c r="D3" s="35" t="s">
        <v>6</v>
      </c>
      <c r="E3" s="35" t="s">
        <v>7</v>
      </c>
      <c r="F3" s="35" t="s">
        <v>8</v>
      </c>
      <c r="G3" s="35" t="s">
        <v>9</v>
      </c>
      <c r="H3" s="35" t="s">
        <v>10</v>
      </c>
      <c r="I3" s="35" t="s">
        <v>11</v>
      </c>
      <c r="J3" s="36" t="s">
        <v>26</v>
      </c>
      <c r="K3" s="5"/>
      <c r="L3" s="5"/>
      <c r="M3" s="5"/>
      <c r="N3" s="5"/>
      <c r="O3" s="5"/>
      <c r="P3" s="5"/>
    </row>
    <row r="4" spans="1:16" x14ac:dyDescent="0.2">
      <c r="A4" s="50" t="s">
        <v>27</v>
      </c>
      <c r="B4" s="50"/>
      <c r="C4" s="50"/>
      <c r="D4" s="47">
        <f>'Pricing Score Calculation'!C5</f>
        <v>30</v>
      </c>
      <c r="E4" s="46">
        <v>10</v>
      </c>
      <c r="F4" s="46">
        <v>9</v>
      </c>
      <c r="G4" s="46">
        <v>10.5</v>
      </c>
      <c r="H4" s="46">
        <v>9</v>
      </c>
      <c r="I4" s="46">
        <v>3.5</v>
      </c>
      <c r="J4" s="37">
        <f>SUM(D4:I4)</f>
        <v>72</v>
      </c>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K44" sqref="K44"/>
    </sheetView>
  </sheetViews>
  <sheetFormatPr defaultRowHeight="12.75" x14ac:dyDescent="0.2"/>
  <cols>
    <col min="10" max="10" width="9.85546875" bestFit="1" customWidth="1"/>
    <col min="11" max="11" width="14.42578125" bestFit="1" customWidth="1"/>
  </cols>
  <sheetData>
    <row r="1" spans="1:16" ht="15.75" x14ac:dyDescent="0.25">
      <c r="A1" s="8" t="s">
        <v>0</v>
      </c>
      <c r="B1" s="7"/>
      <c r="C1" s="7"/>
      <c r="D1" s="7"/>
      <c r="E1" s="4"/>
      <c r="F1" s="4"/>
      <c r="G1" s="4"/>
      <c r="H1" s="4"/>
      <c r="I1" s="4"/>
      <c r="J1" s="6"/>
    </row>
    <row r="2" spans="1:16" ht="15.75" x14ac:dyDescent="0.25">
      <c r="A2" s="4"/>
      <c r="B2" s="3"/>
      <c r="C2" s="3"/>
      <c r="D2" s="3"/>
      <c r="E2" s="3"/>
      <c r="F2" s="3"/>
      <c r="G2" s="3"/>
      <c r="H2" s="3"/>
      <c r="I2" s="3"/>
      <c r="J2" s="3"/>
    </row>
    <row r="3" spans="1:16" x14ac:dyDescent="0.2">
      <c r="A3" s="49"/>
      <c r="B3" s="49"/>
      <c r="C3" s="49"/>
      <c r="D3" s="35" t="s">
        <v>6</v>
      </c>
      <c r="E3" s="35" t="s">
        <v>7</v>
      </c>
      <c r="F3" s="35" t="s">
        <v>8</v>
      </c>
      <c r="G3" s="35" t="s">
        <v>9</v>
      </c>
      <c r="H3" s="35" t="s">
        <v>10</v>
      </c>
      <c r="I3" s="35" t="s">
        <v>11</v>
      </c>
      <c r="J3" s="36" t="s">
        <v>26</v>
      </c>
      <c r="K3" s="5"/>
      <c r="L3" s="5"/>
      <c r="M3" s="5"/>
      <c r="N3" s="5"/>
      <c r="O3" s="5"/>
      <c r="P3" s="5"/>
    </row>
    <row r="4" spans="1:16" x14ac:dyDescent="0.2">
      <c r="A4" s="50" t="s">
        <v>27</v>
      </c>
      <c r="B4" s="50"/>
      <c r="C4" s="50"/>
      <c r="D4" s="47">
        <f>'Pricing Score Calculation'!C5</f>
        <v>30</v>
      </c>
      <c r="E4" s="48">
        <v>14.4</v>
      </c>
      <c r="F4" s="48">
        <v>10.199999999999999</v>
      </c>
      <c r="G4" s="48">
        <v>10.199999999999999</v>
      </c>
      <c r="H4" s="48">
        <v>10.199999999999999</v>
      </c>
      <c r="I4" s="48">
        <v>3.5</v>
      </c>
      <c r="J4" s="37">
        <f>SUM(D4:I4)</f>
        <v>78.5</v>
      </c>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workbookViewId="0">
      <selection activeCell="D29" sqref="D29"/>
    </sheetView>
  </sheetViews>
  <sheetFormatPr defaultRowHeight="12.75" x14ac:dyDescent="0.2"/>
  <cols>
    <col min="1" max="1" width="36.140625" style="6" customWidth="1"/>
    <col min="2" max="2" width="23.5703125" style="6" customWidth="1"/>
    <col min="3" max="5" width="13.28515625" style="6" customWidth="1"/>
    <col min="6" max="6" width="16.85546875" style="6" customWidth="1"/>
    <col min="7" max="7" width="20" style="6" customWidth="1"/>
    <col min="8" max="8" width="11.28515625" style="6" bestFit="1" customWidth="1"/>
    <col min="9" max="9" width="9.140625" style="6"/>
    <col min="10" max="10" width="12.28515625" style="6" bestFit="1" customWidth="1"/>
    <col min="11" max="16384" width="9.140625" style="6"/>
  </cols>
  <sheetData>
    <row r="1" spans="1:16" ht="24" customHeight="1" thickBot="1" x14ac:dyDescent="0.25">
      <c r="A1" s="51" t="s">
        <v>24</v>
      </c>
      <c r="B1" s="51"/>
      <c r="C1" s="29"/>
      <c r="D1" s="29"/>
      <c r="E1" s="29"/>
    </row>
    <row r="2" spans="1:16" x14ac:dyDescent="0.2">
      <c r="A2" s="53" t="s">
        <v>17</v>
      </c>
      <c r="B2" s="56" t="s">
        <v>18</v>
      </c>
      <c r="C2" s="59" t="s">
        <v>21</v>
      </c>
      <c r="D2" s="59" t="s">
        <v>19</v>
      </c>
      <c r="E2" s="59" t="s">
        <v>20</v>
      </c>
      <c r="G2" s="52" t="s">
        <v>22</v>
      </c>
      <c r="H2" s="52"/>
      <c r="I2" s="52"/>
      <c r="J2" s="52"/>
      <c r="K2" s="52"/>
      <c r="L2" s="52"/>
      <c r="M2" s="52"/>
      <c r="N2" s="52"/>
      <c r="O2" s="52"/>
      <c r="P2" s="52"/>
    </row>
    <row r="3" spans="1:16" x14ac:dyDescent="0.2">
      <c r="A3" s="54"/>
      <c r="B3" s="57"/>
      <c r="C3" s="60"/>
      <c r="D3" s="60"/>
      <c r="E3" s="60"/>
      <c r="G3" s="52"/>
      <c r="H3" s="52"/>
      <c r="I3" s="52"/>
      <c r="J3" s="52"/>
      <c r="K3" s="52"/>
      <c r="L3" s="52"/>
      <c r="M3" s="52"/>
      <c r="N3" s="52"/>
      <c r="O3" s="52"/>
      <c r="P3" s="52"/>
    </row>
    <row r="4" spans="1:16" ht="13.5" thickBot="1" x14ac:dyDescent="0.25">
      <c r="A4" s="55"/>
      <c r="B4" s="58"/>
      <c r="C4" s="61"/>
      <c r="D4" s="61"/>
      <c r="E4" s="61"/>
      <c r="G4" s="52"/>
      <c r="H4" s="52"/>
      <c r="I4" s="52"/>
      <c r="J4" s="52"/>
      <c r="K4" s="52"/>
      <c r="L4" s="52"/>
      <c r="M4" s="52"/>
      <c r="N4" s="52"/>
      <c r="O4" s="52"/>
      <c r="P4" s="52"/>
    </row>
    <row r="5" spans="1:16" x14ac:dyDescent="0.2">
      <c r="A5" s="22" t="str">
        <f>'Evaluator 5'!A4:C4</f>
        <v>Way Engineering</v>
      </c>
      <c r="B5" s="31">
        <f>J31</f>
        <v>245607.5</v>
      </c>
      <c r="C5" s="33">
        <v>30</v>
      </c>
      <c r="D5" s="34">
        <f>MIN(B5:B5)</f>
        <v>245607.5</v>
      </c>
      <c r="E5" s="24">
        <f>$C$5*($D$5/B5)</f>
        <v>30</v>
      </c>
    </row>
    <row r="6" spans="1:16" x14ac:dyDescent="0.2">
      <c r="I6" s="30"/>
      <c r="J6" s="30"/>
      <c r="K6" s="30"/>
      <c r="L6" s="30"/>
      <c r="M6" s="30"/>
      <c r="N6" s="30"/>
      <c r="O6" s="30"/>
    </row>
    <row r="10" spans="1:16" x14ac:dyDescent="0.2">
      <c r="G10" s="6" t="s">
        <v>29</v>
      </c>
    </row>
    <row r="13" spans="1:16" x14ac:dyDescent="0.2">
      <c r="G13" s="41" t="s">
        <v>27</v>
      </c>
    </row>
    <row r="15" spans="1:16" x14ac:dyDescent="0.2">
      <c r="G15" s="6" t="s">
        <v>30</v>
      </c>
      <c r="H15" s="38">
        <v>48600</v>
      </c>
    </row>
    <row r="16" spans="1:16" x14ac:dyDescent="0.2">
      <c r="G16" s="6" t="s">
        <v>31</v>
      </c>
      <c r="H16" s="38">
        <v>48600</v>
      </c>
    </row>
    <row r="17" spans="7:16" x14ac:dyDescent="0.2">
      <c r="G17" s="6" t="s">
        <v>32</v>
      </c>
      <c r="H17" s="38">
        <v>48600</v>
      </c>
    </row>
    <row r="18" spans="7:16" x14ac:dyDescent="0.2">
      <c r="G18" s="6" t="s">
        <v>33</v>
      </c>
      <c r="H18" s="38">
        <v>49500</v>
      </c>
      <c r="O18" s="39"/>
      <c r="P18" s="39"/>
    </row>
    <row r="19" spans="7:16" x14ac:dyDescent="0.2">
      <c r="G19" s="6" t="s">
        <v>34</v>
      </c>
      <c r="H19" s="38">
        <v>49500</v>
      </c>
    </row>
    <row r="21" spans="7:16" x14ac:dyDescent="0.2">
      <c r="H21" s="39" t="s">
        <v>41</v>
      </c>
      <c r="I21" s="39" t="s">
        <v>42</v>
      </c>
    </row>
    <row r="22" spans="7:16" x14ac:dyDescent="0.2">
      <c r="G22" s="6" t="s">
        <v>35</v>
      </c>
      <c r="H22" s="38">
        <v>95</v>
      </c>
      <c r="I22" s="6">
        <v>1</v>
      </c>
      <c r="J22" s="38">
        <f>H22*I22</f>
        <v>95</v>
      </c>
    </row>
    <row r="23" spans="7:16" x14ac:dyDescent="0.2">
      <c r="G23" s="6" t="s">
        <v>36</v>
      </c>
      <c r="H23" s="38">
        <v>142.5</v>
      </c>
      <c r="I23" s="6">
        <v>1</v>
      </c>
      <c r="J23" s="38">
        <f t="shared" ref="J23:J27" si="0">H23*I23</f>
        <v>142.5</v>
      </c>
    </row>
    <row r="24" spans="7:16" x14ac:dyDescent="0.2">
      <c r="G24" s="6" t="s">
        <v>37</v>
      </c>
      <c r="H24" s="38">
        <v>142.5</v>
      </c>
      <c r="I24" s="6">
        <v>1</v>
      </c>
      <c r="J24" s="38">
        <f t="shared" si="0"/>
        <v>142.5</v>
      </c>
    </row>
    <row r="25" spans="7:16" x14ac:dyDescent="0.2">
      <c r="G25" s="6" t="s">
        <v>38</v>
      </c>
      <c r="H25" s="38">
        <v>142.5</v>
      </c>
      <c r="I25" s="6">
        <v>1</v>
      </c>
      <c r="J25" s="38">
        <f t="shared" si="0"/>
        <v>142.5</v>
      </c>
    </row>
    <row r="26" spans="7:16" x14ac:dyDescent="0.2">
      <c r="G26" s="6" t="s">
        <v>39</v>
      </c>
      <c r="H26" s="38">
        <v>190</v>
      </c>
      <c r="I26" s="6">
        <v>1</v>
      </c>
      <c r="J26" s="38">
        <f t="shared" si="0"/>
        <v>190</v>
      </c>
      <c r="O26" s="40"/>
    </row>
    <row r="27" spans="7:16" x14ac:dyDescent="0.2">
      <c r="G27" s="6" t="s">
        <v>40</v>
      </c>
      <c r="H27" s="38">
        <v>95</v>
      </c>
      <c r="I27" s="6">
        <v>1</v>
      </c>
      <c r="J27" s="38">
        <f t="shared" si="0"/>
        <v>95</v>
      </c>
    </row>
    <row r="29" spans="7:16" x14ac:dyDescent="0.2">
      <c r="G29" s="6" t="s">
        <v>43</v>
      </c>
      <c r="H29" s="40">
        <v>0.4</v>
      </c>
    </row>
    <row r="31" spans="7:16" x14ac:dyDescent="0.2">
      <c r="J31" s="38">
        <f>SUM(H15:H19)+SUM(J22:J27)</f>
        <v>245607.5</v>
      </c>
    </row>
  </sheetData>
  <mergeCells count="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Q23" sqref="Q23"/>
    </sheetView>
  </sheetViews>
  <sheetFormatPr defaultRowHeight="15" x14ac:dyDescent="0.2"/>
  <cols>
    <col min="1" max="1" width="33" style="11" customWidth="1"/>
    <col min="2" max="3" width="7" style="11" bestFit="1" customWidth="1"/>
    <col min="4" max="6" width="7.7109375" style="1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12</v>
      </c>
      <c r="B1" s="10"/>
      <c r="C1" s="9"/>
      <c r="D1" s="9"/>
      <c r="E1" s="9"/>
      <c r="F1" s="9"/>
      <c r="G1" s="9"/>
      <c r="H1" s="9"/>
    </row>
    <row r="2" spans="1:16" ht="6" customHeight="1" x14ac:dyDescent="0.25">
      <c r="A2" s="9"/>
      <c r="B2" s="10"/>
      <c r="C2" s="9"/>
      <c r="D2" s="9"/>
      <c r="E2" s="9"/>
      <c r="F2" s="9"/>
      <c r="G2" s="9"/>
      <c r="H2" s="9"/>
    </row>
    <row r="3" spans="1:16" ht="15.75" x14ac:dyDescent="0.25">
      <c r="A3" s="62" t="s">
        <v>28</v>
      </c>
      <c r="B3" s="62"/>
      <c r="C3" s="62"/>
      <c r="D3" s="62"/>
      <c r="E3" s="62"/>
      <c r="F3" s="62"/>
      <c r="G3" s="62"/>
      <c r="H3" s="62"/>
    </row>
    <row r="4" spans="1:16" x14ac:dyDescent="0.2">
      <c r="A4" s="10"/>
      <c r="B4" s="10"/>
      <c r="C4" s="10"/>
      <c r="D4" s="10"/>
      <c r="E4" s="10"/>
      <c r="F4" s="10"/>
      <c r="G4" s="12"/>
      <c r="H4" s="12"/>
    </row>
    <row r="5" spans="1:16" ht="15.75" x14ac:dyDescent="0.25">
      <c r="G5" s="23" t="s">
        <v>23</v>
      </c>
      <c r="H5" s="13"/>
      <c r="I5" s="23"/>
      <c r="J5" s="13"/>
      <c r="O5" s="63" t="s">
        <v>15</v>
      </c>
      <c r="P5" s="63"/>
    </row>
    <row r="6" spans="1:16" s="16" customFormat="1" ht="135" customHeight="1" x14ac:dyDescent="0.2">
      <c r="A6" s="14"/>
      <c r="B6" s="15" t="s">
        <v>1</v>
      </c>
      <c r="C6" s="15" t="s">
        <v>2</v>
      </c>
      <c r="D6" s="15" t="s">
        <v>3</v>
      </c>
      <c r="E6" s="15" t="s">
        <v>4</v>
      </c>
      <c r="F6" s="15" t="s">
        <v>5</v>
      </c>
      <c r="G6" s="26" t="s">
        <v>16</v>
      </c>
      <c r="I6" s="11"/>
      <c r="J6" s="15" t="str">
        <f>B6</f>
        <v>Evaluator 1</v>
      </c>
      <c r="K6" s="15" t="str">
        <f>C6</f>
        <v>Evaluator 2</v>
      </c>
      <c r="L6" s="15" t="str">
        <f>D6</f>
        <v>Evaluator 3</v>
      </c>
      <c r="M6" s="15" t="str">
        <f>E6</f>
        <v>Evaluator 4</v>
      </c>
      <c r="N6" s="15" t="str">
        <f>F6</f>
        <v>Evaluator 5</v>
      </c>
      <c r="O6" s="26" t="s">
        <v>25</v>
      </c>
      <c r="P6" s="21" t="s">
        <v>14</v>
      </c>
    </row>
    <row r="7" spans="1:16" ht="16.5" customHeight="1" x14ac:dyDescent="0.25">
      <c r="A7" s="18" t="str">
        <f>'Evaluator 1'!A4:C4</f>
        <v>Way Engineering</v>
      </c>
      <c r="B7" s="32">
        <f>'Evaluator 1'!J4</f>
        <v>76</v>
      </c>
      <c r="C7" s="32">
        <f>'Evaluator 2'!J4</f>
        <v>75.5</v>
      </c>
      <c r="D7" s="32">
        <f>'Evaluator 3'!J4</f>
        <v>79</v>
      </c>
      <c r="E7" s="32">
        <f>'Evaluator 4'!J4</f>
        <v>72</v>
      </c>
      <c r="F7" s="32">
        <f>'Evaluator 5'!J4</f>
        <v>78.5</v>
      </c>
      <c r="G7" s="27">
        <f>AVERAGE(B7:F7)</f>
        <v>76.2</v>
      </c>
      <c r="H7" s="25"/>
      <c r="I7" s="25"/>
      <c r="J7" s="17">
        <f>RANK(B7,$B$7:$B$7,0)</f>
        <v>1</v>
      </c>
      <c r="K7" s="17">
        <f>RANK(C7,$C$7:$C$7,0)</f>
        <v>1</v>
      </c>
      <c r="L7" s="17">
        <f>RANK(D7,$D$7:$D$7,0)</f>
        <v>1</v>
      </c>
      <c r="M7" s="17">
        <f>RANK(E7,$E$7:$E$7,0)</f>
        <v>1</v>
      </c>
      <c r="N7" s="17">
        <f>RANK(F7,$F$7:$F$7,0)</f>
        <v>1</v>
      </c>
      <c r="O7" s="28">
        <f>AVERAGE(J7:N7)</f>
        <v>1</v>
      </c>
      <c r="P7" s="20">
        <f>RANK(O7,$O$7:$O$7,1)</f>
        <v>1</v>
      </c>
    </row>
    <row r="11" spans="1:16" x14ac:dyDescent="0.2">
      <c r="A11" s="19" t="s">
        <v>13</v>
      </c>
    </row>
    <row r="12" spans="1:16" x14ac:dyDescent="0.2">
      <c r="A12" s="19"/>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zoomScaleNormal="100" workbookViewId="0">
      <selection activeCell="N32" sqref="N32"/>
    </sheetView>
  </sheetViews>
  <sheetFormatPr defaultRowHeight="12.75" x14ac:dyDescent="0.2"/>
  <cols>
    <col min="1" max="1" width="20.7109375" style="66" customWidth="1"/>
    <col min="2" max="19" width="9.5703125" style="66" customWidth="1"/>
    <col min="20" max="16384" width="9.140625" style="66"/>
  </cols>
  <sheetData>
    <row r="1" spans="1:10" ht="15.75" customHeight="1" x14ac:dyDescent="0.25">
      <c r="A1" s="64" t="s">
        <v>44</v>
      </c>
      <c r="B1" s="64"/>
      <c r="C1" s="64"/>
      <c r="D1" s="64"/>
      <c r="E1" s="65"/>
      <c r="F1" s="65"/>
      <c r="G1" s="65"/>
      <c r="H1" s="65"/>
      <c r="I1" s="65"/>
      <c r="J1" s="65"/>
    </row>
    <row r="2" spans="1:10" ht="15.75" x14ac:dyDescent="0.25">
      <c r="A2" s="67" t="s">
        <v>45</v>
      </c>
      <c r="B2" s="67"/>
      <c r="C2" s="67"/>
      <c r="D2" s="67"/>
      <c r="E2" s="67"/>
      <c r="F2" s="67"/>
      <c r="G2" s="67"/>
      <c r="H2" s="67"/>
      <c r="I2" s="67"/>
      <c r="J2" s="67"/>
    </row>
    <row r="3" spans="1:10" x14ac:dyDescent="0.2">
      <c r="A3" s="68" t="s">
        <v>46</v>
      </c>
      <c r="B3" s="69"/>
      <c r="C3" s="69"/>
      <c r="D3" s="69"/>
    </row>
    <row r="4" spans="1:10" ht="15" customHeight="1" x14ac:dyDescent="0.2">
      <c r="A4" s="68" t="s">
        <v>47</v>
      </c>
      <c r="B4" s="70" t="s">
        <v>48</v>
      </c>
      <c r="C4" s="70"/>
      <c r="D4" s="70"/>
      <c r="E4" s="68"/>
    </row>
    <row r="5" spans="1:10" ht="15" customHeight="1" x14ac:dyDescent="0.2">
      <c r="D5" s="71"/>
      <c r="E5" s="68"/>
    </row>
    <row r="6" spans="1:10" ht="15" customHeight="1" x14ac:dyDescent="0.2">
      <c r="D6" s="71"/>
      <c r="E6" s="68"/>
      <c r="G6" s="72"/>
    </row>
    <row r="7" spans="1:10" ht="15" customHeight="1" x14ac:dyDescent="0.25">
      <c r="D7" s="71"/>
      <c r="E7" s="68"/>
      <c r="G7" s="73"/>
      <c r="H7" s="73"/>
      <c r="I7" s="74"/>
    </row>
    <row r="8" spans="1:10" ht="15" customHeight="1" x14ac:dyDescent="0.25">
      <c r="D8" s="71"/>
      <c r="E8" s="68"/>
      <c r="G8" s="73"/>
      <c r="H8" s="73"/>
      <c r="I8" s="75"/>
    </row>
    <row r="9" spans="1:10" ht="15" customHeight="1" x14ac:dyDescent="0.25">
      <c r="D9" s="71"/>
      <c r="E9" s="68"/>
      <c r="G9" s="73"/>
      <c r="H9" s="73"/>
      <c r="I9" s="75"/>
    </row>
    <row r="10" spans="1:10" ht="15" customHeight="1" x14ac:dyDescent="0.25">
      <c r="G10" s="73"/>
      <c r="H10" s="73"/>
      <c r="I10" s="75"/>
    </row>
    <row r="11" spans="1:10" ht="15" customHeight="1" x14ac:dyDescent="0.25">
      <c r="G11" s="73"/>
      <c r="H11" s="73"/>
      <c r="I11" s="75"/>
    </row>
    <row r="12" spans="1:10" ht="15" customHeight="1" x14ac:dyDescent="0.2"/>
    <row r="13" spans="1:10" ht="15" customHeight="1" x14ac:dyDescent="0.2"/>
    <row r="14" spans="1:10" ht="15" customHeight="1" x14ac:dyDescent="0.2"/>
    <row r="16" spans="1:10" ht="11.25" customHeight="1" thickBot="1" x14ac:dyDescent="0.25"/>
    <row r="17" spans="1:19" s="76" customFormat="1" ht="13.5" thickBot="1" x14ac:dyDescent="0.25">
      <c r="B17" s="77" t="s">
        <v>49</v>
      </c>
      <c r="C17" s="78"/>
      <c r="D17" s="79"/>
      <c r="E17" s="77" t="s">
        <v>50</v>
      </c>
      <c r="F17" s="78"/>
      <c r="G17" s="79"/>
      <c r="H17" s="77" t="s">
        <v>51</v>
      </c>
      <c r="I17" s="78"/>
      <c r="J17" s="79"/>
      <c r="K17" s="77" t="s">
        <v>52</v>
      </c>
      <c r="L17" s="78"/>
      <c r="M17" s="79"/>
      <c r="N17" s="77" t="s">
        <v>53</v>
      </c>
      <c r="O17" s="78"/>
      <c r="P17" s="79"/>
      <c r="Q17" s="77" t="s">
        <v>54</v>
      </c>
      <c r="R17" s="78"/>
      <c r="S17" s="79"/>
    </row>
    <row r="18" spans="1:19" s="76" customFormat="1" ht="112.5" customHeight="1" x14ac:dyDescent="0.2">
      <c r="B18" s="80" t="s">
        <v>55</v>
      </c>
      <c r="C18" s="81"/>
      <c r="D18" s="82"/>
      <c r="E18" s="83" t="s">
        <v>56</v>
      </c>
      <c r="F18" s="81"/>
      <c r="G18" s="82"/>
      <c r="H18" s="83" t="s">
        <v>57</v>
      </c>
      <c r="I18" s="81"/>
      <c r="J18" s="82"/>
      <c r="K18" s="83" t="s">
        <v>58</v>
      </c>
      <c r="L18" s="81"/>
      <c r="M18" s="82"/>
      <c r="N18" s="83" t="s">
        <v>59</v>
      </c>
      <c r="O18" s="81"/>
      <c r="P18" s="82"/>
      <c r="Q18" s="83" t="s">
        <v>60</v>
      </c>
      <c r="R18" s="81"/>
      <c r="S18" s="82"/>
    </row>
    <row r="19" spans="1:19" s="88" customFormat="1" ht="11.25" customHeight="1" x14ac:dyDescent="0.2">
      <c r="A19" s="84"/>
      <c r="B19" s="85" t="s">
        <v>61</v>
      </c>
      <c r="C19" s="86"/>
      <c r="D19" s="87"/>
      <c r="E19" s="85" t="s">
        <v>61</v>
      </c>
      <c r="F19" s="86"/>
      <c r="G19" s="87"/>
      <c r="H19" s="85" t="s">
        <v>61</v>
      </c>
      <c r="I19" s="86"/>
      <c r="J19" s="87"/>
      <c r="K19" s="85" t="s">
        <v>61</v>
      </c>
      <c r="L19" s="86"/>
      <c r="M19" s="87"/>
      <c r="N19" s="85" t="s">
        <v>61</v>
      </c>
      <c r="O19" s="86"/>
      <c r="P19" s="87"/>
      <c r="Q19" s="85" t="s">
        <v>61</v>
      </c>
      <c r="R19" s="86"/>
      <c r="S19" s="87"/>
    </row>
    <row r="20" spans="1:19" s="88" customFormat="1" x14ac:dyDescent="0.2">
      <c r="A20" s="89" t="s">
        <v>27</v>
      </c>
      <c r="B20" s="90"/>
      <c r="C20" s="91"/>
      <c r="D20" s="92"/>
      <c r="E20" s="93"/>
      <c r="F20" s="94"/>
      <c r="G20" s="95"/>
      <c r="H20" s="93"/>
      <c r="I20" s="94"/>
      <c r="J20" s="95"/>
      <c r="K20" s="93"/>
      <c r="L20" s="94"/>
      <c r="M20" s="95"/>
      <c r="N20" s="93"/>
      <c r="O20" s="94"/>
      <c r="P20" s="95"/>
      <c r="Q20" s="93"/>
      <c r="R20" s="94"/>
      <c r="S20" s="95"/>
    </row>
    <row r="21" spans="1:19" s="97" customFormat="1" ht="7.5" customHeight="1" x14ac:dyDescent="0.2">
      <c r="A21" s="96"/>
      <c r="B21" s="96"/>
      <c r="C21" s="96"/>
      <c r="D21" s="96"/>
      <c r="E21" s="96"/>
      <c r="F21" s="96"/>
      <c r="G21" s="96"/>
      <c r="H21" s="96"/>
      <c r="I21" s="96"/>
      <c r="J21" s="96"/>
      <c r="K21" s="96"/>
      <c r="L21" s="96"/>
      <c r="M21" s="96"/>
      <c r="N21" s="96"/>
      <c r="O21" s="96"/>
      <c r="P21" s="96"/>
      <c r="Q21" s="96"/>
      <c r="R21" s="96"/>
      <c r="S21" s="96"/>
    </row>
    <row r="22" spans="1:19" s="98" customFormat="1" ht="6.75" customHeight="1" x14ac:dyDescent="0.2"/>
    <row r="24" spans="1:19" x14ac:dyDescent="0.2">
      <c r="A24" s="99" t="s">
        <v>62</v>
      </c>
      <c r="G24" s="100"/>
      <c r="H24" s="100"/>
    </row>
    <row r="25" spans="1:19" x14ac:dyDescent="0.2">
      <c r="G25" s="100"/>
      <c r="H25" s="100"/>
      <c r="I25" s="100"/>
      <c r="J25" s="100"/>
    </row>
    <row r="26" spans="1:19" x14ac:dyDescent="0.2">
      <c r="G26" s="100"/>
      <c r="H26" s="100"/>
      <c r="I26" s="100"/>
      <c r="J26" s="100"/>
    </row>
    <row r="27" spans="1:19" x14ac:dyDescent="0.2">
      <c r="G27" s="100"/>
      <c r="H27" s="100"/>
      <c r="I27" s="100"/>
      <c r="J27" s="100"/>
    </row>
    <row r="28" spans="1:19" x14ac:dyDescent="0.2">
      <c r="G28" s="100"/>
      <c r="H28" s="100"/>
      <c r="I28" s="100"/>
      <c r="J28" s="100"/>
    </row>
    <row r="29" spans="1:19" x14ac:dyDescent="0.2">
      <c r="G29" s="100"/>
      <c r="H29" s="100"/>
      <c r="I29" s="100"/>
      <c r="J29" s="100"/>
    </row>
    <row r="30" spans="1:19" x14ac:dyDescent="0.2">
      <c r="G30" s="100"/>
      <c r="H30" s="100"/>
      <c r="I30" s="100"/>
      <c r="J30" s="100"/>
    </row>
    <row r="31" spans="1:19" x14ac:dyDescent="0.2">
      <c r="G31" s="100"/>
      <c r="H31" s="100"/>
      <c r="I31" s="100"/>
      <c r="J31" s="100"/>
    </row>
    <row r="32" spans="1:19" x14ac:dyDescent="0.2">
      <c r="B32" s="100"/>
      <c r="C32" s="100"/>
      <c r="D32" s="100"/>
      <c r="E32" s="100"/>
      <c r="F32" s="100"/>
      <c r="G32" s="100"/>
      <c r="H32" s="100"/>
      <c r="I32" s="100"/>
      <c r="J32" s="100"/>
    </row>
    <row r="33" spans="8:13" x14ac:dyDescent="0.2">
      <c r="H33" s="100"/>
      <c r="I33" s="100"/>
      <c r="J33" s="100"/>
    </row>
    <row r="34" spans="8:13" x14ac:dyDescent="0.2">
      <c r="I34" s="100"/>
      <c r="J34" s="100"/>
      <c r="K34" s="100"/>
      <c r="L34" s="100"/>
    </row>
    <row r="35" spans="8:13" x14ac:dyDescent="0.2">
      <c r="I35" s="100"/>
      <c r="J35" s="100"/>
      <c r="K35" s="100"/>
      <c r="L35" s="100"/>
      <c r="M35" s="100"/>
    </row>
    <row r="36" spans="8:13" x14ac:dyDescent="0.2">
      <c r="L36" s="100"/>
      <c r="M36" s="100"/>
    </row>
    <row r="37" spans="8:13" x14ac:dyDescent="0.2">
      <c r="L37" s="100"/>
      <c r="M37" s="100"/>
    </row>
    <row r="38" spans="8:13" x14ac:dyDescent="0.2">
      <c r="L38" s="100"/>
      <c r="M38" s="100"/>
    </row>
    <row r="39" spans="8:13" x14ac:dyDescent="0.2">
      <c r="L39" s="100"/>
      <c r="M39" s="100"/>
    </row>
    <row r="52" spans="1:1" x14ac:dyDescent="0.2">
      <c r="A52" s="101" t="s">
        <v>63</v>
      </c>
    </row>
  </sheetData>
  <mergeCells count="27">
    <mergeCell ref="B20:D20"/>
    <mergeCell ref="E20:G20"/>
    <mergeCell ref="H20:J20"/>
    <mergeCell ref="K20:M20"/>
    <mergeCell ref="N20:P20"/>
    <mergeCell ref="Q20:S20"/>
    <mergeCell ref="B19:D19"/>
    <mergeCell ref="E19:G19"/>
    <mergeCell ref="H19:J19"/>
    <mergeCell ref="K19:M19"/>
    <mergeCell ref="N19:P19"/>
    <mergeCell ref="Q19:S19"/>
    <mergeCell ref="K17:M17"/>
    <mergeCell ref="N17:P17"/>
    <mergeCell ref="Q17:S17"/>
    <mergeCell ref="B18:D18"/>
    <mergeCell ref="E18:G18"/>
    <mergeCell ref="H18:J18"/>
    <mergeCell ref="K18:M18"/>
    <mergeCell ref="N18:P18"/>
    <mergeCell ref="Q18:S18"/>
    <mergeCell ref="A1:D1"/>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2020-02-12T19:44:43Z</dcterms:modified>
</cp:coreProperties>
</file>