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03_10.23.19\"/>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0" r:id="rId5"/>
    <sheet name="Evaluator 6" sheetId="15" r:id="rId6"/>
    <sheet name="Evaluator 7" sheetId="16" r:id="rId7"/>
    <sheet name="Summary" sheetId="1" r:id="rId8"/>
    <sheet name="Criteria" sheetId="17" r:id="rId9"/>
  </sheets>
  <externalReferences>
    <externalReference r:id="rId10"/>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V31" i="17" l="1"/>
  <c r="W31" i="17" s="1"/>
  <c r="S31" i="17"/>
  <c r="P31" i="17"/>
  <c r="M31" i="17"/>
  <c r="J31" i="17"/>
  <c r="G31" i="17"/>
  <c r="D31" i="17"/>
  <c r="V30" i="17"/>
  <c r="S30" i="17"/>
  <c r="P30" i="17"/>
  <c r="M30" i="17"/>
  <c r="W30" i="17" s="1"/>
  <c r="J30" i="17"/>
  <c r="G30" i="17"/>
  <c r="D30" i="17"/>
  <c r="V29" i="17"/>
  <c r="S29" i="17"/>
  <c r="P29" i="17"/>
  <c r="M29" i="17"/>
  <c r="W29" i="17" s="1"/>
  <c r="J29" i="17"/>
  <c r="G29" i="17"/>
  <c r="D29" i="17"/>
  <c r="V28" i="17"/>
  <c r="S28" i="17"/>
  <c r="P28" i="17"/>
  <c r="M28" i="17"/>
  <c r="W28" i="17" s="1"/>
  <c r="J28" i="17"/>
  <c r="G28" i="17"/>
  <c r="D28" i="17"/>
  <c r="V27" i="17"/>
  <c r="S27" i="17"/>
  <c r="P27" i="17"/>
  <c r="M27" i="17"/>
  <c r="W27" i="17" s="1"/>
  <c r="J27" i="17"/>
  <c r="G27" i="17"/>
  <c r="D27" i="17"/>
  <c r="V26" i="17"/>
  <c r="S26" i="17"/>
  <c r="P26" i="17"/>
  <c r="M26" i="17"/>
  <c r="W26" i="17" s="1"/>
  <c r="J26" i="17"/>
  <c r="G26" i="17"/>
  <c r="D26" i="17"/>
  <c r="V25" i="17"/>
  <c r="S25" i="17"/>
  <c r="P25" i="17"/>
  <c r="M25" i="17"/>
  <c r="W25" i="17" s="1"/>
  <c r="J25" i="17"/>
  <c r="G25" i="17"/>
  <c r="D25" i="17"/>
  <c r="V24" i="17"/>
  <c r="S24" i="17"/>
  <c r="P24" i="17"/>
  <c r="M24" i="17"/>
  <c r="W24" i="17" s="1"/>
  <c r="J24" i="17"/>
  <c r="G24" i="17"/>
  <c r="D24" i="17"/>
  <c r="V23" i="17"/>
  <c r="W23" i="17" s="1"/>
  <c r="S23" i="17"/>
  <c r="P23" i="17"/>
  <c r="M23" i="17"/>
  <c r="J23" i="17"/>
  <c r="G23" i="17"/>
  <c r="D23" i="17"/>
  <c r="V22" i="17"/>
  <c r="W22" i="17" s="1"/>
  <c r="S22" i="17"/>
  <c r="P22" i="17"/>
  <c r="M22" i="17"/>
  <c r="J22" i="17"/>
  <c r="G22" i="17"/>
  <c r="D22" i="17"/>
  <c r="V21" i="17"/>
  <c r="W21" i="17" s="1"/>
  <c r="S21" i="17"/>
  <c r="P21" i="17"/>
  <c r="M21" i="17"/>
  <c r="J21" i="17"/>
  <c r="G21" i="17"/>
  <c r="D21" i="17"/>
  <c r="V20" i="17"/>
  <c r="S20" i="17"/>
  <c r="P20" i="17"/>
  <c r="M20" i="17"/>
  <c r="W20" i="17" s="1"/>
  <c r="J20" i="17"/>
  <c r="G20" i="17"/>
  <c r="D20" i="17"/>
  <c r="V19" i="17"/>
  <c r="S19" i="17"/>
  <c r="P19" i="17"/>
  <c r="M19" i="17"/>
  <c r="W19" i="17" s="1"/>
  <c r="J19" i="17"/>
  <c r="G19" i="17"/>
  <c r="D19" i="17"/>
  <c r="V18" i="17"/>
  <c r="S18" i="17"/>
  <c r="P18" i="17"/>
  <c r="M18" i="17"/>
  <c r="W18" i="17" s="1"/>
  <c r="J18" i="17"/>
  <c r="G18" i="17"/>
  <c r="D18" i="17"/>
  <c r="V17" i="17"/>
  <c r="S17" i="17"/>
  <c r="P17" i="17"/>
  <c r="M17" i="17"/>
  <c r="W17" i="17" s="1"/>
  <c r="J17" i="17"/>
  <c r="G17" i="17"/>
  <c r="D17" i="17"/>
  <c r="V16" i="17"/>
  <c r="S16" i="17"/>
  <c r="P16" i="17"/>
  <c r="M16" i="17"/>
  <c r="W16" i="17" s="1"/>
  <c r="J16" i="17"/>
  <c r="G16" i="17"/>
  <c r="D16" i="17"/>
  <c r="V15" i="17"/>
  <c r="S15" i="17"/>
  <c r="P15" i="17"/>
  <c r="M15" i="17"/>
  <c r="W15" i="17" s="1"/>
  <c r="J15" i="17"/>
  <c r="G15" i="17"/>
  <c r="D15" i="17"/>
  <c r="V14" i="17"/>
  <c r="S14" i="17"/>
  <c r="P14" i="17"/>
  <c r="M14" i="17"/>
  <c r="W14" i="17" s="1"/>
  <c r="J14" i="17"/>
  <c r="G14" i="17"/>
  <c r="D14" i="17"/>
  <c r="V13" i="17"/>
  <c r="S13" i="17"/>
  <c r="P13" i="17"/>
  <c r="M13" i="17"/>
  <c r="W13" i="17" s="1"/>
  <c r="J13" i="17"/>
  <c r="G13" i="17"/>
  <c r="D13" i="17"/>
  <c r="K13" i="3" l="1"/>
  <c r="C16" i="1" s="1"/>
  <c r="R6" i="1" l="1"/>
  <c r="K21" i="16"/>
  <c r="H24" i="1" s="1"/>
  <c r="K20" i="16"/>
  <c r="H23" i="1" s="1"/>
  <c r="K18" i="16"/>
  <c r="H21" i="1" s="1"/>
  <c r="K17" i="16"/>
  <c r="H20" i="1" s="1"/>
  <c r="K16" i="16"/>
  <c r="H19" i="1" s="1"/>
  <c r="K13" i="16"/>
  <c r="H16" i="1" s="1"/>
  <c r="K12" i="16"/>
  <c r="H15" i="1" s="1"/>
  <c r="K10" i="16"/>
  <c r="H13" i="1" s="1"/>
  <c r="K9" i="16"/>
  <c r="H12" i="1" s="1"/>
  <c r="K8" i="16"/>
  <c r="H11" i="1" s="1"/>
  <c r="K5" i="16"/>
  <c r="H8" i="1" s="1"/>
  <c r="K4" i="16"/>
  <c r="H7" i="1" s="1"/>
  <c r="K22" i="15"/>
  <c r="G25" i="1" s="1"/>
  <c r="K21" i="15"/>
  <c r="G24" i="1" s="1"/>
  <c r="K20" i="15"/>
  <c r="G23" i="1" s="1"/>
  <c r="K19" i="15"/>
  <c r="G22" i="1" s="1"/>
  <c r="K18" i="15"/>
  <c r="G21" i="1" s="1"/>
  <c r="K17" i="15"/>
  <c r="G20" i="1" s="1"/>
  <c r="K16" i="15"/>
  <c r="G19" i="1" s="1"/>
  <c r="K15" i="15"/>
  <c r="G18" i="1" s="1"/>
  <c r="K14" i="15"/>
  <c r="G17" i="1" s="1"/>
  <c r="K13" i="15"/>
  <c r="G16" i="1" s="1"/>
  <c r="K12" i="15"/>
  <c r="G15" i="1" s="1"/>
  <c r="K11" i="15"/>
  <c r="G14" i="1" s="1"/>
  <c r="K10" i="15"/>
  <c r="G13" i="1" s="1"/>
  <c r="K9" i="15"/>
  <c r="G12" i="1" s="1"/>
  <c r="K8" i="15"/>
  <c r="G11" i="1" s="1"/>
  <c r="K7" i="15"/>
  <c r="G10" i="1" s="1"/>
  <c r="K6" i="15"/>
  <c r="G9" i="1" s="1"/>
  <c r="K5" i="15"/>
  <c r="G8" i="1" s="1"/>
  <c r="K4" i="15"/>
  <c r="G7" i="1" s="1"/>
  <c r="K22" i="9"/>
  <c r="E25" i="1" s="1"/>
  <c r="K20" i="9"/>
  <c r="E23" i="1" s="1"/>
  <c r="K19" i="9"/>
  <c r="E22" i="1" s="1"/>
  <c r="K18" i="9"/>
  <c r="E21" i="1" s="1"/>
  <c r="K15" i="9"/>
  <c r="E18" i="1" s="1"/>
  <c r="K14" i="9"/>
  <c r="E17" i="1" s="1"/>
  <c r="K11" i="9"/>
  <c r="E14" i="1" s="1"/>
  <c r="K10" i="9"/>
  <c r="E13" i="1" s="1"/>
  <c r="K7" i="9"/>
  <c r="E10" i="1" s="1"/>
  <c r="K6" i="9"/>
  <c r="E9" i="1" s="1"/>
  <c r="K22" i="5"/>
  <c r="D25" i="1" s="1"/>
  <c r="K20" i="5"/>
  <c r="D23" i="1" s="1"/>
  <c r="K18" i="5"/>
  <c r="D21" i="1" s="1"/>
  <c r="K17" i="5"/>
  <c r="D20" i="1" s="1"/>
  <c r="K16" i="5"/>
  <c r="D19" i="1" s="1"/>
  <c r="K15" i="5"/>
  <c r="D18" i="1" s="1"/>
  <c r="K14" i="5"/>
  <c r="D17" i="1" s="1"/>
  <c r="K13" i="5"/>
  <c r="D16" i="1" s="1"/>
  <c r="K12" i="5"/>
  <c r="D15" i="1" s="1"/>
  <c r="K11" i="5"/>
  <c r="D14" i="1" s="1"/>
  <c r="K10" i="5"/>
  <c r="D13" i="1" s="1"/>
  <c r="K9" i="5"/>
  <c r="D12" i="1" s="1"/>
  <c r="K8" i="5"/>
  <c r="D11" i="1" s="1"/>
  <c r="K7" i="5"/>
  <c r="D10" i="1" s="1"/>
  <c r="K6" i="5"/>
  <c r="D9" i="1" s="1"/>
  <c r="K5" i="5"/>
  <c r="D8" i="1" s="1"/>
  <c r="K4" i="5"/>
  <c r="D7" i="1" s="1"/>
  <c r="K21" i="3"/>
  <c r="C24" i="1" s="1"/>
  <c r="K20" i="3"/>
  <c r="C23" i="1" s="1"/>
  <c r="K19" i="3"/>
  <c r="C22" i="1" s="1"/>
  <c r="K18" i="3"/>
  <c r="C21" i="1" s="1"/>
  <c r="K17" i="3"/>
  <c r="C20" i="1" s="1"/>
  <c r="K16" i="3"/>
  <c r="C19" i="1" s="1"/>
  <c r="K15" i="3"/>
  <c r="C18" i="1" s="1"/>
  <c r="K12" i="3"/>
  <c r="C15" i="1" s="1"/>
  <c r="K11" i="3"/>
  <c r="C14" i="1" s="1"/>
  <c r="K10" i="3"/>
  <c r="C13" i="1" s="1"/>
  <c r="K9" i="3"/>
  <c r="C12" i="1" s="1"/>
  <c r="K8" i="3"/>
  <c r="C11" i="1" s="1"/>
  <c r="K7" i="3"/>
  <c r="C10" i="1" s="1"/>
  <c r="K6" i="3"/>
  <c r="C9" i="1" s="1"/>
  <c r="K5" i="3"/>
  <c r="C8" i="1" s="1"/>
  <c r="K4" i="3"/>
  <c r="C7" i="1" s="1"/>
  <c r="K22" i="2"/>
  <c r="B25" i="1" s="1"/>
  <c r="K21" i="2"/>
  <c r="B24" i="1" s="1"/>
  <c r="K20" i="2"/>
  <c r="B23" i="1" s="1"/>
  <c r="K19" i="2"/>
  <c r="B22" i="1" s="1"/>
  <c r="K18" i="2"/>
  <c r="B21" i="1" s="1"/>
  <c r="K16" i="2"/>
  <c r="B19" i="1" s="1"/>
  <c r="K15" i="2"/>
  <c r="B18" i="1" s="1"/>
  <c r="K14" i="2"/>
  <c r="B17" i="1" s="1"/>
  <c r="K13" i="2"/>
  <c r="B16" i="1" s="1"/>
  <c r="K22" i="16"/>
  <c r="H25" i="1" s="1"/>
  <c r="A22" i="16"/>
  <c r="A21" i="16"/>
  <c r="A20" i="16"/>
  <c r="K19" i="16"/>
  <c r="H22" i="1" s="1"/>
  <c r="A19" i="16"/>
  <c r="A18" i="16"/>
  <c r="A17" i="16"/>
  <c r="A16" i="16"/>
  <c r="K15" i="16"/>
  <c r="H18" i="1" s="1"/>
  <c r="A15" i="16"/>
  <c r="K14" i="16"/>
  <c r="H17" i="1" s="1"/>
  <c r="A14" i="16"/>
  <c r="A13" i="16"/>
  <c r="A12" i="16"/>
  <c r="K11" i="16"/>
  <c r="H14" i="1" s="1"/>
  <c r="A11" i="16"/>
  <c r="A10" i="16"/>
  <c r="A9" i="16"/>
  <c r="A8" i="16"/>
  <c r="K7" i="16"/>
  <c r="H10" i="1" s="1"/>
  <c r="A7" i="16"/>
  <c r="K6" i="16"/>
  <c r="H9" i="1" s="1"/>
  <c r="A6" i="16"/>
  <c r="A5" i="16"/>
  <c r="A4" i="16"/>
  <c r="A22" i="15"/>
  <c r="A21" i="15"/>
  <c r="A20" i="15"/>
  <c r="A19" i="15"/>
  <c r="A18" i="15"/>
  <c r="A17" i="15"/>
  <c r="A16" i="15"/>
  <c r="A15" i="15"/>
  <c r="A14" i="15"/>
  <c r="A13" i="15"/>
  <c r="A12" i="15"/>
  <c r="A11" i="15"/>
  <c r="A10" i="15"/>
  <c r="A9" i="15"/>
  <c r="A8" i="15"/>
  <c r="A7" i="15"/>
  <c r="A6" i="15"/>
  <c r="A5" i="15"/>
  <c r="A4" i="15"/>
  <c r="K22" i="10"/>
  <c r="F25" i="1" s="1"/>
  <c r="A22" i="10"/>
  <c r="K21" i="10"/>
  <c r="F24" i="1" s="1"/>
  <c r="A21" i="10"/>
  <c r="K20" i="10"/>
  <c r="F23" i="1" s="1"/>
  <c r="A20" i="10"/>
  <c r="K19" i="10"/>
  <c r="F22" i="1" s="1"/>
  <c r="A19" i="10"/>
  <c r="K18" i="10"/>
  <c r="F21" i="1" s="1"/>
  <c r="A18" i="10"/>
  <c r="K17" i="10"/>
  <c r="F20" i="1" s="1"/>
  <c r="A17" i="10"/>
  <c r="K16" i="10"/>
  <c r="F19" i="1" s="1"/>
  <c r="A16" i="10"/>
  <c r="K15" i="10"/>
  <c r="F18" i="1" s="1"/>
  <c r="A15" i="10"/>
  <c r="K14" i="10"/>
  <c r="F17" i="1" s="1"/>
  <c r="A14" i="10"/>
  <c r="K13" i="10"/>
  <c r="F16" i="1" s="1"/>
  <c r="A13" i="10"/>
  <c r="K12" i="10"/>
  <c r="F15" i="1" s="1"/>
  <c r="A12" i="10"/>
  <c r="K11" i="10"/>
  <c r="F14" i="1" s="1"/>
  <c r="A11" i="10"/>
  <c r="K10" i="10"/>
  <c r="F13" i="1" s="1"/>
  <c r="A10" i="10"/>
  <c r="K9" i="10"/>
  <c r="F12" i="1" s="1"/>
  <c r="A9" i="10"/>
  <c r="K8" i="10"/>
  <c r="F11" i="1" s="1"/>
  <c r="A8" i="10"/>
  <c r="K7" i="10"/>
  <c r="F10" i="1" s="1"/>
  <c r="A7" i="10"/>
  <c r="K6" i="10"/>
  <c r="F9" i="1" s="1"/>
  <c r="A6" i="10"/>
  <c r="K5" i="10"/>
  <c r="F8" i="1" s="1"/>
  <c r="A5" i="10"/>
  <c r="K4" i="10"/>
  <c r="F7" i="1" s="1"/>
  <c r="A4" i="10"/>
  <c r="A22" i="9"/>
  <c r="K21" i="9"/>
  <c r="E24" i="1" s="1"/>
  <c r="A21" i="9"/>
  <c r="A20" i="9"/>
  <c r="A19" i="9"/>
  <c r="A18" i="9"/>
  <c r="K17" i="9"/>
  <c r="E20" i="1" s="1"/>
  <c r="A17" i="9"/>
  <c r="K16" i="9"/>
  <c r="E19" i="1" s="1"/>
  <c r="A16" i="9"/>
  <c r="A15" i="9"/>
  <c r="A14" i="9"/>
  <c r="K13" i="9"/>
  <c r="E16" i="1" s="1"/>
  <c r="A13" i="9"/>
  <c r="K12" i="9"/>
  <c r="E15" i="1" s="1"/>
  <c r="A12" i="9"/>
  <c r="A11" i="9"/>
  <c r="A10" i="9"/>
  <c r="K9" i="9"/>
  <c r="E12" i="1" s="1"/>
  <c r="A9" i="9"/>
  <c r="K8" i="9"/>
  <c r="E11" i="1" s="1"/>
  <c r="A8" i="9"/>
  <c r="A7" i="9"/>
  <c r="A6" i="9"/>
  <c r="K5" i="9"/>
  <c r="E8" i="1" s="1"/>
  <c r="A5" i="9"/>
  <c r="K4" i="9"/>
  <c r="E7" i="1" s="1"/>
  <c r="A4" i="9"/>
  <c r="A22" i="5"/>
  <c r="K21" i="5"/>
  <c r="D24" i="1" s="1"/>
  <c r="A21" i="5"/>
  <c r="A20" i="5"/>
  <c r="K19" i="5"/>
  <c r="D22" i="1" s="1"/>
  <c r="A19" i="5"/>
  <c r="A18" i="5"/>
  <c r="A17" i="5"/>
  <c r="A16" i="5"/>
  <c r="A15" i="5"/>
  <c r="A14" i="5"/>
  <c r="A13" i="5"/>
  <c r="A12" i="5"/>
  <c r="A11" i="5"/>
  <c r="A10" i="5"/>
  <c r="A9" i="5"/>
  <c r="A8" i="5"/>
  <c r="A7" i="5"/>
  <c r="A6" i="5"/>
  <c r="A5" i="5"/>
  <c r="A4" i="5"/>
  <c r="K22" i="3"/>
  <c r="C25" i="1" s="1"/>
  <c r="A22" i="3"/>
  <c r="A21" i="3"/>
  <c r="A20" i="3"/>
  <c r="A19" i="3"/>
  <c r="A18" i="3"/>
  <c r="A17" i="3"/>
  <c r="A16" i="3"/>
  <c r="A15" i="3"/>
  <c r="K14" i="3"/>
  <c r="C17" i="1" s="1"/>
  <c r="A14" i="3"/>
  <c r="A13" i="3"/>
  <c r="A12" i="3"/>
  <c r="A11" i="3"/>
  <c r="A10" i="3"/>
  <c r="A9" i="3"/>
  <c r="A8" i="3"/>
  <c r="A7" i="3"/>
  <c r="A6" i="3"/>
  <c r="A5" i="3"/>
  <c r="A4" i="3"/>
  <c r="K17" i="2"/>
  <c r="B20" i="1" s="1"/>
  <c r="A22" i="2"/>
  <c r="A21" i="2"/>
  <c r="A20" i="2"/>
  <c r="A19" i="2"/>
  <c r="A18" i="2"/>
  <c r="A17" i="2"/>
  <c r="A16" i="2"/>
  <c r="A15" i="2"/>
  <c r="A14" i="2"/>
  <c r="A13" i="2"/>
  <c r="A12" i="2"/>
  <c r="A11" i="2"/>
  <c r="A10" i="2"/>
  <c r="A9" i="2"/>
  <c r="A8" i="2"/>
  <c r="A7" i="2"/>
  <c r="A6" i="2"/>
  <c r="A5" i="2"/>
  <c r="A4" i="2"/>
  <c r="O13" i="1" l="1"/>
  <c r="Q13" i="1"/>
  <c r="Q11" i="1"/>
  <c r="P11" i="1"/>
  <c r="N15" i="1"/>
  <c r="M16" i="1"/>
  <c r="Q15" i="1"/>
  <c r="Q16" i="1"/>
  <c r="Q25" i="1"/>
  <c r="Q17" i="1"/>
  <c r="Q10" i="1"/>
  <c r="Q18" i="1"/>
  <c r="Q19" i="1"/>
  <c r="Q12" i="1"/>
  <c r="Q22" i="1"/>
  <c r="P9" i="1"/>
  <c r="P10" i="1"/>
  <c r="P14" i="1"/>
  <c r="P18" i="1"/>
  <c r="P22" i="1"/>
  <c r="P21" i="1"/>
  <c r="P15" i="1"/>
  <c r="P17" i="1"/>
  <c r="P7" i="1"/>
  <c r="P19" i="1"/>
  <c r="P12" i="1"/>
  <c r="P20" i="1"/>
  <c r="P13" i="1"/>
  <c r="O12" i="1"/>
  <c r="O19" i="1"/>
  <c r="O23" i="1"/>
  <c r="O8" i="1"/>
  <c r="O18" i="1"/>
  <c r="O15" i="1"/>
  <c r="O16" i="1"/>
  <c r="O14" i="1"/>
  <c r="O22" i="1"/>
  <c r="N19" i="1"/>
  <c r="N8" i="1"/>
  <c r="N12" i="1"/>
  <c r="N13" i="1"/>
  <c r="N14" i="1"/>
  <c r="N9" i="1"/>
  <c r="N17" i="1"/>
  <c r="M25" i="1"/>
  <c r="M11" i="1"/>
  <c r="M12" i="1"/>
  <c r="M21" i="1"/>
  <c r="M13" i="1"/>
  <c r="M23" i="1"/>
  <c r="M9" i="1"/>
  <c r="M17" i="1"/>
  <c r="M8" i="1"/>
  <c r="M18" i="1"/>
  <c r="M10" i="1"/>
  <c r="M20" i="1"/>
  <c r="M22" i="1"/>
  <c r="M24" i="1"/>
  <c r="M15" i="1"/>
  <c r="M14" i="1"/>
  <c r="M19" i="1"/>
  <c r="M7" i="1"/>
  <c r="N10" i="1"/>
  <c r="N18" i="1"/>
  <c r="N22" i="1"/>
  <c r="N20" i="1"/>
  <c r="N21" i="1"/>
  <c r="N23" i="1"/>
  <c r="N24" i="1"/>
  <c r="N11" i="1"/>
  <c r="N25" i="1"/>
  <c r="N16" i="1"/>
  <c r="O21" i="1"/>
  <c r="O24" i="1"/>
  <c r="O11" i="1"/>
  <c r="O25" i="1"/>
  <c r="O20" i="1"/>
  <c r="O9" i="1"/>
  <c r="O17" i="1"/>
  <c r="O10" i="1"/>
  <c r="P25" i="1"/>
  <c r="I22" i="1"/>
  <c r="P23" i="1"/>
  <c r="I18" i="1"/>
  <c r="I23" i="1"/>
  <c r="P24" i="1"/>
  <c r="P16" i="1"/>
  <c r="P8" i="1"/>
  <c r="Q24" i="1"/>
  <c r="Q9" i="1"/>
  <c r="Q20" i="1"/>
  <c r="Q7" i="1"/>
  <c r="Q14" i="1"/>
  <c r="Q23" i="1"/>
  <c r="Q21" i="1"/>
  <c r="Q8" i="1"/>
  <c r="I19" i="1"/>
  <c r="R9" i="1"/>
  <c r="R20" i="1"/>
  <c r="R24" i="1"/>
  <c r="I24" i="1"/>
  <c r="R25" i="1"/>
  <c r="I25" i="1"/>
  <c r="R13" i="1"/>
  <c r="R14" i="1"/>
  <c r="R16" i="1"/>
  <c r="I16" i="1"/>
  <c r="R12" i="1"/>
  <c r="R22" i="1"/>
  <c r="R11" i="1"/>
  <c r="R15" i="1"/>
  <c r="R10" i="1"/>
  <c r="I20" i="1"/>
  <c r="R7" i="1"/>
  <c r="R19" i="1"/>
  <c r="R21" i="1"/>
  <c r="I21" i="1"/>
  <c r="R18" i="1"/>
  <c r="R17" i="1"/>
  <c r="I17" i="1"/>
  <c r="R8" i="1"/>
  <c r="R23" i="1"/>
  <c r="M6" i="1"/>
  <c r="N6" i="1"/>
  <c r="O6" i="1"/>
  <c r="P6" i="1"/>
  <c r="Q6" i="1"/>
  <c r="L6" i="1"/>
  <c r="K5" i="2"/>
  <c r="B8" i="1" s="1"/>
  <c r="I8" i="1" s="1"/>
  <c r="K6" i="2"/>
  <c r="B9" i="1" s="1"/>
  <c r="I9" i="1" s="1"/>
  <c r="K7" i="2"/>
  <c r="B10" i="1" s="1"/>
  <c r="K8" i="2"/>
  <c r="B11" i="1" s="1"/>
  <c r="I11" i="1" s="1"/>
  <c r="K9" i="2"/>
  <c r="B12" i="1" s="1"/>
  <c r="K10" i="2"/>
  <c r="B13" i="1" s="1"/>
  <c r="K11" i="2"/>
  <c r="B14" i="1" s="1"/>
  <c r="I14" i="1" s="1"/>
  <c r="K12" i="2"/>
  <c r="B15" i="1" s="1"/>
  <c r="I15" i="1" s="1"/>
  <c r="K4" i="2"/>
  <c r="B7" i="1" s="1"/>
  <c r="L13" i="1" l="1"/>
  <c r="S13" i="1" s="1"/>
  <c r="L23" i="1"/>
  <c r="I7" i="1"/>
  <c r="L12" i="1"/>
  <c r="S12" i="1" s="1"/>
  <c r="L20" i="1"/>
  <c r="S20" i="1" s="1"/>
  <c r="L11" i="1"/>
  <c r="S11" i="1" s="1"/>
  <c r="L17" i="1"/>
  <c r="S17" i="1" s="1"/>
  <c r="L10" i="1"/>
  <c r="S10" i="1" s="1"/>
  <c r="I12" i="1"/>
  <c r="L25" i="1"/>
  <c r="I13" i="1"/>
  <c r="L18" i="1"/>
  <c r="S18" i="1" s="1"/>
  <c r="L9" i="1"/>
  <c r="S9" i="1" s="1"/>
  <c r="L16" i="1"/>
  <c r="S16" i="1" s="1"/>
  <c r="L8" i="1"/>
  <c r="S8" i="1" s="1"/>
  <c r="I10" i="1"/>
  <c r="L22" i="1"/>
  <c r="S22" i="1" s="1"/>
  <c r="L15" i="1"/>
  <c r="S15" i="1" s="1"/>
  <c r="L21" i="1"/>
  <c r="S21" i="1" s="1"/>
  <c r="L24" i="1"/>
  <c r="S24" i="1" s="1"/>
  <c r="L14" i="1"/>
  <c r="S14" i="1" s="1"/>
  <c r="L19" i="1"/>
  <c r="S19" i="1" s="1"/>
  <c r="S25" i="1"/>
  <c r="S23" i="1"/>
  <c r="O7" i="1"/>
  <c r="L7" i="1"/>
  <c r="N7" i="1"/>
  <c r="S7" i="1" l="1"/>
  <c r="T9" i="1" s="1"/>
  <c r="T12" i="1" l="1"/>
  <c r="T10" i="1"/>
  <c r="T7" i="1"/>
  <c r="T22" i="1"/>
  <c r="T24" i="1"/>
  <c r="T19" i="1"/>
  <c r="T16" i="1"/>
  <c r="T20" i="1"/>
  <c r="T25" i="1"/>
  <c r="T21" i="1"/>
  <c r="T17" i="1"/>
  <c r="T23" i="1"/>
  <c r="T18" i="1"/>
  <c r="T15" i="1"/>
  <c r="T11" i="1"/>
  <c r="T13" i="1"/>
  <c r="T14" i="1"/>
  <c r="T8" i="1"/>
</calcChain>
</file>

<file path=xl/sharedStrings.xml><?xml version="1.0" encoding="utf-8"?>
<sst xmlns="http://schemas.openxmlformats.org/spreadsheetml/2006/main" count="146" uniqueCount="65">
  <si>
    <t xml:space="preserve">RESPONDENT SUMMARY </t>
  </si>
  <si>
    <t>Evaluator 1</t>
  </si>
  <si>
    <t>Evaluator 2</t>
  </si>
  <si>
    <t>Evaluator 3</t>
  </si>
  <si>
    <t>Evaluator 4</t>
  </si>
  <si>
    <t>Evaluator 5</t>
  </si>
  <si>
    <t>Criteria 1</t>
  </si>
  <si>
    <t>Criteria 2</t>
  </si>
  <si>
    <t>Criteria 3</t>
  </si>
  <si>
    <t>Criteria 4</t>
  </si>
  <si>
    <t>EVALUATION SUMMARY</t>
  </si>
  <si>
    <t>Rank of Average</t>
  </si>
  <si>
    <t>Rank</t>
  </si>
  <si>
    <t>Average Total Score</t>
  </si>
  <si>
    <t>Technical</t>
  </si>
  <si>
    <t>Avg of comm rank per vendor</t>
  </si>
  <si>
    <t>Evaluator 6</t>
  </si>
  <si>
    <t>Criteria 5</t>
  </si>
  <si>
    <t>Criteria 6</t>
  </si>
  <si>
    <t>RFQ730-19185 A&amp;E UH DOWNTOWN STUDENT WELLNESS AND SUCCESS CENTER BUILDING</t>
  </si>
  <si>
    <t>Criteria 7 (HUB)</t>
  </si>
  <si>
    <t>Evaluator 7</t>
  </si>
  <si>
    <t>Atkins</t>
  </si>
  <si>
    <t>AUTOARCH</t>
  </si>
  <si>
    <t>Brave + KSQ</t>
  </si>
  <si>
    <t>Brown Reynolds Watford</t>
  </si>
  <si>
    <t>EYP</t>
  </si>
  <si>
    <t>GFF</t>
  </si>
  <si>
    <t>HKS</t>
  </si>
  <si>
    <t>HOK</t>
  </si>
  <si>
    <t>IBI Group</t>
  </si>
  <si>
    <t>Kirksey + Populous</t>
  </si>
  <si>
    <t>Marmon Mok + Smith &amp; Co</t>
  </si>
  <si>
    <t>Moody Nolan</t>
  </si>
  <si>
    <t>ParkinsWill</t>
  </si>
  <si>
    <t>PBK</t>
  </si>
  <si>
    <t>PGAL</t>
  </si>
  <si>
    <t>Powers Brown Architecture</t>
  </si>
  <si>
    <t>RogersPartners</t>
  </si>
  <si>
    <t>Smith Group</t>
  </si>
  <si>
    <t>Stantec</t>
  </si>
  <si>
    <t>Created: Eric Shen 8/29/2019</t>
  </si>
  <si>
    <t>Checked: Hasan Jamil 9/3/19</t>
  </si>
  <si>
    <t xml:space="preserve">University of Houston Evaluation Matrix         
</t>
  </si>
  <si>
    <t>Name</t>
  </si>
  <si>
    <t>Evaluation Due Date</t>
  </si>
  <si>
    <t>8/28/2019 @ 2:00 PM</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</si>
  <si>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</si>
  <si>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</si>
  <si>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</si>
  <si>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</si>
  <si>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</si>
  <si>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</si>
  <si>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</si>
  <si>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</si>
  <si>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</si>
  <si>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</si>
  <si>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</si>
  <si>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</si>
  <si>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UHS Project Experience (Section 4.8)</t>
  </si>
  <si>
    <t>Respondent’s Past HUB/MBE/WBE Goal Attainment and Quality of Procedures for UHS HUB Goal Attainment on this Project (Section 4.10)
**Only HUB will evaluate**</t>
  </si>
  <si>
    <t>Points (1-5)</t>
  </si>
  <si>
    <t>Total</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</si>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</sst>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1"/>
      <color rgb="FF006100"/>
      <name val="Calibri"/>
      <family val="2"/>
      <scheme val="minor"/>
    </font>
    <font>
      <sz val="10"/>
      <color theme="1"/>
      <name val="Arial"/>
      <family val="2"/>
    </font>
    <font>
      <b/>
      <sz val="9"/>
      <name val="Arial"/>
      <family val="2"/>
    </font>
    <font>
      <b/>
      <sz val="9"/>
      <color rgb="FFFF0000"/>
      <name val="Arial"/>
      <family val="2"/>
    </font>
    <font>
      <b/>
      <sz val="8"/>
      <name val="Arial"/>
      <family val="2"/>
    </font>
    <font>
      <u/>
      <sz val="11"/>
      <color theme="10"/>
      <name val="Calibri"/>
      <family val="2"/>
      <scheme val="minor"/>
    </font>
    <font>
      <sz val="10"/>
      <color theme="1"/>
      <name val="Times New Roman"/>
      <family val="1"/>
    </font>
    <font>
      <sz val="8"/>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0" tint="-0.34998626667073579"/>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s>
  <cellStyleXfs count="127">
    <xf numFmtId="0" fontId="0" fillId="0" borderId="0"/>
    <xf numFmtId="44" fontId="26" fillId="0" borderId="0" applyFont="0" applyFill="0" applyBorder="0" applyAlignment="0" applyProtection="0"/>
    <xf numFmtId="0" fontId="26" fillId="0" borderId="0"/>
    <xf numFmtId="0" fontId="23" fillId="0" borderId="0"/>
    <xf numFmtId="0" fontId="23" fillId="0" borderId="0"/>
    <xf numFmtId="0" fontId="26" fillId="2" borderId="1" applyNumberFormat="0" applyFont="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27" fillId="2" borderId="1" applyNumberFormat="0" applyFont="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2"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6" fillId="0" borderId="0"/>
    <xf numFmtId="0" fontId="26" fillId="2" borderId="1" applyNumberFormat="0" applyFont="0" applyAlignment="0" applyProtection="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26" fillId="0" borderId="0"/>
    <xf numFmtId="0" fontId="26" fillId="2" borderId="1" applyNumberFormat="0" applyFont="0" applyAlignment="0" applyProtection="0"/>
    <xf numFmtId="0" fontId="14" fillId="0" borderId="0"/>
    <xf numFmtId="0" fontId="13" fillId="0" borderId="0"/>
    <xf numFmtId="0" fontId="13" fillId="0" borderId="0"/>
    <xf numFmtId="0" fontId="12" fillId="0" borderId="0"/>
    <xf numFmtId="0" fontId="12" fillId="0" borderId="0"/>
    <xf numFmtId="0" fontId="11" fillId="0" borderId="0"/>
    <xf numFmtId="43" fontId="26" fillId="0" borderId="0" applyFont="0" applyFill="0" applyBorder="0" applyAlignment="0" applyProtection="0"/>
    <xf numFmtId="0" fontId="10" fillId="0" borderId="0"/>
    <xf numFmtId="44" fontId="52" fillId="0" borderId="0" applyFont="0" applyFill="0" applyBorder="0" applyAlignment="0" applyProtection="0"/>
    <xf numFmtId="0" fontId="9" fillId="0" borderId="0"/>
    <xf numFmtId="0" fontId="8" fillId="0" borderId="0"/>
    <xf numFmtId="0" fontId="8" fillId="0" borderId="0"/>
    <xf numFmtId="0" fontId="53" fillId="26" borderId="0" applyNumberFormat="0" applyBorder="0" applyAlignment="0" applyProtection="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58" fillId="0" borderId="0" applyNumberFormat="0" applyFill="0" applyBorder="0" applyAlignment="0" applyProtection="0"/>
  </cellStyleXfs>
  <cellXfs count="97">
    <xf numFmtId="0" fontId="0" fillId="0" borderId="0" xfId="0"/>
    <xf numFmtId="0" fontId="0" fillId="0" borderId="0" xfId="0" applyBorder="1"/>
    <xf numFmtId="0" fontId="24" fillId="0" borderId="0" xfId="0" applyFont="1" applyBorder="1" applyAlignment="1"/>
    <xf numFmtId="0" fontId="0" fillId="0" borderId="0" xfId="0" applyBorder="1"/>
    <xf numFmtId="0" fontId="24" fillId="0" borderId="0" xfId="0" applyFont="1" applyBorder="1" applyAlignment="1"/>
    <xf numFmtId="0" fontId="0" fillId="0" borderId="0" xfId="0"/>
    <xf numFmtId="0" fontId="26" fillId="0" borderId="0" xfId="0" applyFont="1"/>
    <xf numFmtId="0" fontId="0" fillId="0" borderId="0" xfId="0"/>
    <xf numFmtId="0" fontId="24" fillId="0" borderId="0" xfId="0" applyFont="1" applyBorder="1" applyAlignment="1">
      <alignment horizontal="left"/>
    </xf>
    <xf numFmtId="0" fontId="46" fillId="0" borderId="0" xfId="0" applyFont="1" applyBorder="1" applyAlignment="1">
      <alignment horizontal="left"/>
    </xf>
    <xf numFmtId="0" fontId="46" fillId="25" borderId="0" xfId="0" applyFont="1" applyFill="1" applyAlignment="1"/>
    <xf numFmtId="0" fontId="47" fillId="25" borderId="0" xfId="0" applyFont="1" applyFill="1"/>
    <xf numFmtId="0" fontId="25" fillId="25" borderId="0" xfId="0" applyFont="1" applyFill="1"/>
    <xf numFmtId="0" fontId="47" fillId="25" borderId="0" xfId="0" applyFont="1" applyFill="1" applyBorder="1"/>
    <xf numFmtId="0" fontId="24" fillId="25" borderId="0" xfId="0" applyFont="1" applyFill="1"/>
    <xf numFmtId="0" fontId="24" fillId="25" borderId="0" xfId="0" applyFont="1" applyFill="1" applyBorder="1" applyAlignment="1">
      <alignment horizontal="left" vertical="center"/>
    </xf>
    <xf numFmtId="0" fontId="24" fillId="25" borderId="0" xfId="0" applyFont="1" applyFill="1" applyBorder="1" applyAlignment="1">
      <alignment horizontal="right" textRotation="90" wrapText="1"/>
    </xf>
    <xf numFmtId="0" fontId="24" fillId="25" borderId="0" xfId="0" applyFont="1" applyFill="1" applyAlignment="1">
      <alignment horizontal="center" vertical="center"/>
    </xf>
    <xf numFmtId="0" fontId="25" fillId="25" borderId="10" xfId="0" applyFont="1" applyFill="1" applyBorder="1" applyAlignment="1">
      <alignment horizontal="right"/>
    </xf>
    <xf numFmtId="0" fontId="45" fillId="24" borderId="13" xfId="0" applyFont="1" applyFill="1" applyBorder="1" applyAlignment="1">
      <alignment horizontal="right" textRotation="90" wrapText="1"/>
    </xf>
    <xf numFmtId="0" fontId="25" fillId="25" borderId="0" xfId="0" applyFont="1" applyFill="1" applyAlignment="1">
      <alignment horizontal="right"/>
    </xf>
    <xf numFmtId="0" fontId="46" fillId="25" borderId="0" xfId="0" applyFont="1" applyFill="1" applyAlignment="1">
      <alignment horizontal="right"/>
    </xf>
    <xf numFmtId="0" fontId="47" fillId="25" borderId="0" xfId="0" applyFont="1" applyFill="1" applyAlignment="1">
      <alignment horizontal="right"/>
    </xf>
    <xf numFmtId="0" fontId="25" fillId="25" borderId="10" xfId="0" applyFont="1" applyFill="1" applyBorder="1"/>
    <xf numFmtId="0" fontId="25" fillId="25" borderId="11" xfId="0" applyFont="1" applyFill="1" applyBorder="1"/>
    <xf numFmtId="0" fontId="24" fillId="25" borderId="13" xfId="0" applyFont="1" applyFill="1" applyBorder="1" applyAlignment="1">
      <alignment horizontal="right" textRotation="90" wrapText="1"/>
    </xf>
    <xf numFmtId="4" fontId="25" fillId="25" borderId="12" xfId="0" applyNumberFormat="1" applyFont="1" applyFill="1" applyBorder="1" applyAlignment="1">
      <alignment horizontal="right"/>
    </xf>
    <xf numFmtId="0" fontId="25" fillId="25" borderId="12" xfId="0" applyFont="1" applyFill="1" applyBorder="1" applyAlignment="1">
      <alignment horizontal="right"/>
    </xf>
    <xf numFmtId="0" fontId="53" fillId="26" borderId="12" xfId="112" applyBorder="1" applyAlignment="1">
      <alignment horizontal="right"/>
    </xf>
    <xf numFmtId="2" fontId="50" fillId="0" borderId="14" xfId="0" applyNumberFormat="1" applyFont="1" applyBorder="1"/>
    <xf numFmtId="2" fontId="25" fillId="25" borderId="10" xfId="0" applyNumberFormat="1" applyFont="1" applyFill="1" applyBorder="1"/>
    <xf numFmtId="0" fontId="26" fillId="0" borderId="0" xfId="98" applyFont="1"/>
    <xf numFmtId="0" fontId="49" fillId="0" borderId="14" xfId="100" applyFont="1" applyBorder="1" applyAlignment="1">
      <alignment horizontal="right"/>
    </xf>
    <xf numFmtId="0" fontId="51" fillId="0" borderId="14" xfId="100" applyFont="1" applyFill="1" applyBorder="1" applyAlignment="1">
      <alignment horizontal="right"/>
    </xf>
    <xf numFmtId="0" fontId="48" fillId="0" borderId="14" xfId="100" applyFont="1" applyBorder="1" applyAlignment="1">
      <alignment horizontal="right"/>
    </xf>
    <xf numFmtId="0" fontId="48" fillId="27" borderId="15" xfId="98" applyFont="1" applyFill="1" applyBorder="1"/>
    <xf numFmtId="4" fontId="25" fillId="28" borderId="12" xfId="0" applyNumberFormat="1" applyFont="1" applyFill="1" applyBorder="1" applyAlignment="1">
      <alignment horizontal="right"/>
    </xf>
    <xf numFmtId="0" fontId="26" fillId="28" borderId="0" xfId="98" applyFont="1" applyFill="1"/>
    <xf numFmtId="0" fontId="53" fillId="28" borderId="12" xfId="112" applyFill="1" applyBorder="1" applyAlignment="1">
      <alignment horizontal="right"/>
    </xf>
    <xf numFmtId="0" fontId="25" fillId="28" borderId="10" xfId="0" applyFont="1" applyFill="1" applyBorder="1" applyAlignment="1">
      <alignment horizontal="right"/>
    </xf>
    <xf numFmtId="2" fontId="25" fillId="28" borderId="10" xfId="0" applyNumberFormat="1" applyFont="1" applyFill="1" applyBorder="1"/>
    <xf numFmtId="0" fontId="25" fillId="28" borderId="12" xfId="0" applyFont="1" applyFill="1" applyBorder="1" applyAlignment="1">
      <alignment horizontal="right"/>
    </xf>
    <xf numFmtId="0" fontId="25" fillId="28" borderId="0" xfId="0" applyFont="1" applyFill="1" applyBorder="1"/>
    <xf numFmtId="0" fontId="26" fillId="0" borderId="0" xfId="98" applyFont="1"/>
    <xf numFmtId="0" fontId="26" fillId="0" borderId="0" xfId="98" applyFont="1"/>
    <xf numFmtId="0" fontId="26" fillId="0" borderId="0" xfId="98" applyFont="1"/>
    <xf numFmtId="0" fontId="26" fillId="0" borderId="0" xfId="98" applyFont="1"/>
    <xf numFmtId="0" fontId="2" fillId="0" borderId="0" xfId="123"/>
    <xf numFmtId="0" fontId="26" fillId="0" borderId="0" xfId="98" applyFont="1"/>
    <xf numFmtId="0" fontId="26" fillId="0" borderId="0" xfId="98" applyFont="1"/>
    <xf numFmtId="0" fontId="2" fillId="0" borderId="0" xfId="123"/>
    <xf numFmtId="0" fontId="26" fillId="0" borderId="0" xfId="98" applyFont="1"/>
    <xf numFmtId="0" fontId="48" fillId="0" borderId="14" xfId="100" applyFont="1" applyBorder="1" applyAlignment="1">
      <alignment horizontal="center"/>
    </xf>
    <xf numFmtId="0" fontId="49" fillId="0" borderId="14" xfId="98" applyFont="1" applyBorder="1" applyAlignment="1">
      <alignment horizontal="left"/>
    </xf>
    <xf numFmtId="0" fontId="46" fillId="25" borderId="0" xfId="0" applyFont="1" applyFill="1" applyAlignment="1">
      <alignment horizontal="right"/>
    </xf>
    <xf numFmtId="0" fontId="46" fillId="0" borderId="0" xfId="0" applyFont="1" applyFill="1" applyAlignment="1">
      <alignment horizontal="left"/>
    </xf>
    <xf numFmtId="0" fontId="0" fillId="0" borderId="0" xfId="0" applyAlignment="1"/>
    <xf numFmtId="0" fontId="24" fillId="25" borderId="0" xfId="98" applyFont="1" applyFill="1" applyAlignment="1">
      <alignment horizontal="left" wrapText="1"/>
    </xf>
    <xf numFmtId="0" fontId="26" fillId="25" borderId="0" xfId="98" applyFont="1" applyFill="1"/>
    <xf numFmtId="0" fontId="24" fillId="0" borderId="0" xfId="98" applyFont="1" applyFill="1"/>
    <xf numFmtId="0" fontId="25" fillId="25" borderId="0" xfId="98" applyFont="1" applyFill="1"/>
    <xf numFmtId="0" fontId="54" fillId="25" borderId="0" xfId="125" applyFont="1" applyFill="1" applyBorder="1" applyAlignment="1"/>
    <xf numFmtId="0" fontId="26" fillId="28" borderId="0" xfId="125" applyFont="1" applyFill="1" applyBorder="1" applyAlignment="1" applyProtection="1">
      <alignment horizontal="center"/>
      <protection locked="0"/>
    </xf>
    <xf numFmtId="164" fontId="54" fillId="0" borderId="0" xfId="125" applyNumberFormat="1" applyFont="1" applyFill="1" applyBorder="1" applyAlignment="1">
      <alignment horizontal="center"/>
    </xf>
    <xf numFmtId="0" fontId="48" fillId="25" borderId="0" xfId="125" applyFont="1" applyFill="1" applyBorder="1" applyAlignment="1"/>
    <xf numFmtId="0" fontId="26" fillId="25" borderId="0" xfId="98" applyFont="1" applyFill="1" applyAlignment="1">
      <alignment horizontal="center"/>
    </xf>
    <xf numFmtId="0" fontId="49" fillId="29" borderId="16" xfId="98" applyFont="1" applyFill="1" applyBorder="1" applyAlignment="1">
      <alignment horizontal="left"/>
    </xf>
    <xf numFmtId="0" fontId="49" fillId="29" borderId="17" xfId="98" applyFont="1" applyFill="1" applyBorder="1" applyAlignment="1">
      <alignment horizontal="left"/>
    </xf>
    <xf numFmtId="0" fontId="49" fillId="29" borderId="18" xfId="98" applyFont="1" applyFill="1" applyBorder="1" applyAlignment="1">
      <alignment horizontal="left"/>
    </xf>
    <xf numFmtId="0" fontId="55" fillId="25" borderId="19" xfId="98" applyFont="1" applyFill="1" applyBorder="1" applyAlignment="1">
      <alignment horizontal="center" vertical="center" wrapText="1"/>
    </xf>
    <xf numFmtId="0" fontId="55" fillId="25" borderId="20" xfId="98" applyFont="1" applyFill="1" applyBorder="1" applyAlignment="1">
      <alignment horizontal="center" vertical="center" wrapText="1"/>
    </xf>
    <xf numFmtId="0" fontId="55" fillId="25" borderId="21" xfId="98" applyFont="1" applyFill="1" applyBorder="1" applyAlignment="1">
      <alignment horizontal="center" vertical="center" wrapText="1"/>
    </xf>
    <xf numFmtId="0" fontId="56" fillId="25" borderId="19" xfId="98" applyFont="1" applyFill="1" applyBorder="1" applyAlignment="1">
      <alignment horizontal="center" vertical="top" wrapText="1"/>
    </xf>
    <xf numFmtId="0" fontId="56" fillId="25" borderId="20" xfId="98" applyFont="1" applyFill="1" applyBorder="1" applyAlignment="1">
      <alignment horizontal="center" vertical="top" wrapText="1"/>
    </xf>
    <xf numFmtId="0" fontId="56" fillId="25" borderId="21" xfId="98" applyFont="1" applyFill="1" applyBorder="1" applyAlignment="1">
      <alignment horizontal="center" vertical="top" wrapText="1"/>
    </xf>
    <xf numFmtId="0" fontId="57" fillId="25" borderId="0" xfId="98" applyFont="1" applyFill="1" applyAlignment="1">
      <alignment wrapText="1"/>
    </xf>
    <xf numFmtId="0" fontId="57" fillId="25" borderId="22" xfId="98" applyFont="1" applyFill="1" applyBorder="1" applyAlignment="1">
      <alignment horizontal="right" wrapText="1"/>
    </xf>
    <xf numFmtId="0" fontId="57" fillId="25" borderId="0" xfId="98" applyFont="1" applyFill="1" applyBorder="1" applyAlignment="1">
      <alignment horizontal="right" wrapText="1"/>
    </xf>
    <xf numFmtId="0" fontId="57" fillId="25" borderId="23" xfId="98" applyFont="1" applyFill="1" applyBorder="1" applyAlignment="1">
      <alignment horizontal="right" wrapText="1"/>
    </xf>
    <xf numFmtId="0" fontId="57" fillId="30" borderId="24" xfId="98" applyFont="1" applyFill="1" applyBorder="1" applyAlignment="1">
      <alignment horizontal="right" wrapText="1"/>
    </xf>
    <xf numFmtId="0" fontId="57" fillId="25" borderId="0" xfId="98" applyFont="1" applyFill="1" applyAlignment="1">
      <alignment horizontal="center" wrapText="1"/>
    </xf>
    <xf numFmtId="0" fontId="26" fillId="28" borderId="25" xfId="98" applyFont="1" applyFill="1" applyBorder="1" applyProtection="1">
      <protection locked="0"/>
    </xf>
    <xf numFmtId="0" fontId="26" fillId="31" borderId="0" xfId="98" applyFont="1" applyFill="1" applyBorder="1" applyAlignment="1">
      <alignment horizontal="center" vertical="center"/>
    </xf>
    <xf numFmtId="0" fontId="26" fillId="32" borderId="23" xfId="98" applyFont="1" applyFill="1" applyBorder="1"/>
    <xf numFmtId="0" fontId="51" fillId="27" borderId="15" xfId="98" applyFont="1" applyFill="1" applyBorder="1"/>
    <xf numFmtId="0" fontId="26" fillId="33" borderId="26" xfId="98" applyFont="1" applyFill="1" applyBorder="1"/>
    <xf numFmtId="0" fontId="26" fillId="33" borderId="0" xfId="98" applyFont="1" applyFill="1" applyBorder="1"/>
    <xf numFmtId="0" fontId="26" fillId="25" borderId="27" xfId="98" applyFont="1" applyFill="1" applyBorder="1"/>
    <xf numFmtId="0" fontId="51" fillId="25" borderId="0" xfId="98" applyFont="1" applyFill="1"/>
    <xf numFmtId="0" fontId="26" fillId="25" borderId="0" xfId="98" applyFont="1" applyFill="1" applyAlignment="1">
      <alignment wrapText="1"/>
    </xf>
    <xf numFmtId="0" fontId="1" fillId="25" borderId="0" xfId="125" applyFill="1"/>
    <xf numFmtId="0" fontId="1" fillId="0" borderId="0" xfId="125"/>
    <xf numFmtId="0" fontId="1" fillId="25" borderId="0" xfId="125" applyFill="1" applyAlignment="1">
      <alignment vertical="center"/>
    </xf>
    <xf numFmtId="0" fontId="58" fillId="25" borderId="0" xfId="126" applyFill="1" applyAlignment="1">
      <alignment horizontal="left" vertical="center" indent="5"/>
    </xf>
    <xf numFmtId="0" fontId="59" fillId="25" borderId="0" xfId="125" applyFont="1" applyFill="1" applyAlignment="1">
      <alignment vertical="center"/>
    </xf>
    <xf numFmtId="0" fontId="58" fillId="25" borderId="0" xfId="126" applyFill="1" applyAlignment="1">
      <alignment vertical="center"/>
    </xf>
    <xf numFmtId="0" fontId="60" fillId="25" borderId="0" xfId="98" applyFont="1" applyFill="1"/>
  </cellXfs>
  <cellStyles count="12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xfId="11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6"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7"/>
    <cellStyle name="Normal 12" xfId="119"/>
    <cellStyle name="Normal 13" xfId="121"/>
    <cellStyle name="Normal 14" xfId="123"/>
    <cellStyle name="Normal 15" xfId="125"/>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15" xfId="116"/>
    <cellStyle name="Normal 4 16" xfId="118"/>
    <cellStyle name="Normal 4 17" xfId="120"/>
    <cellStyle name="Normal 4 18" xfId="122"/>
    <cellStyle name="Normal 4 19" xfId="12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543300"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35</xdr:row>
      <xdr:rowOff>9525</xdr:rowOff>
    </xdr:from>
    <xdr:ext cx="6800850" cy="3533775"/>
    <xdr:sp macro="" textlink="">
      <xdr:nvSpPr>
        <xdr:cNvPr id="3" name="TextBox 2"/>
        <xdr:cNvSpPr txBox="1"/>
      </xdr:nvSpPr>
      <xdr:spPr>
        <a:xfrm>
          <a:off x="9525" y="74580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shen\AppData\Local\Microsoft\Windows\INetCache\Content.Outlook\9UQKFB3Q\Merry%20AE%20-%20Evaluation%20Matrix%20-%20RFQ730-19185%20AE%20UH%20DOWNTOWN%20STUDENT%20WELLNESS%20AND%20SUCCESS%20CENTER%20BUILD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Respondent Summary"/>
    </sheetNames>
    <sheetDataSet>
      <sheetData sheetId="0">
        <row r="13">
          <cell r="A13" t="str">
            <v>Atkins</v>
          </cell>
        </row>
        <row r="14">
          <cell r="A14" t="str">
            <v>AUTOARCH</v>
          </cell>
        </row>
        <row r="15">
          <cell r="A15" t="str">
            <v>Brave + KSQ</v>
          </cell>
        </row>
        <row r="16">
          <cell r="A16" t="str">
            <v>Brown Reynolds Watford</v>
          </cell>
        </row>
        <row r="17">
          <cell r="A17" t="str">
            <v>EYP</v>
          </cell>
        </row>
        <row r="18">
          <cell r="A18" t="str">
            <v>GFF</v>
          </cell>
        </row>
        <row r="19">
          <cell r="A19" t="str">
            <v>HKS</v>
          </cell>
        </row>
        <row r="20">
          <cell r="A20" t="str">
            <v>HOK</v>
          </cell>
        </row>
        <row r="21">
          <cell r="A21" t="str">
            <v>IBI Group</v>
          </cell>
        </row>
        <row r="22">
          <cell r="A22" t="str">
            <v>Kirksey + Populous</v>
          </cell>
        </row>
        <row r="23">
          <cell r="A23" t="str">
            <v>Marmon Mok + Smith &amp; Co</v>
          </cell>
        </row>
        <row r="24">
          <cell r="A24" t="str">
            <v>Moody Nolan</v>
          </cell>
        </row>
        <row r="25">
          <cell r="A25" t="str">
            <v>ParkinsWill</v>
          </cell>
        </row>
        <row r="26">
          <cell r="A26" t="str">
            <v>PBK</v>
          </cell>
        </row>
        <row r="27">
          <cell r="A27" t="str">
            <v>PGAL</v>
          </cell>
        </row>
        <row r="28">
          <cell r="A28" t="str">
            <v>Powers Brown Architecture</v>
          </cell>
        </row>
        <row r="29">
          <cell r="A29" t="str">
            <v>RogersPartners</v>
          </cell>
        </row>
        <row r="30">
          <cell r="A30" t="str">
            <v>Smith Group</v>
          </cell>
        </row>
        <row r="31">
          <cell r="A31" t="str">
            <v>Stantec</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J30" sqref="J30"/>
    </sheetView>
  </sheetViews>
  <sheetFormatPr defaultRowHeight="12.75" x14ac:dyDescent="0.2"/>
  <cols>
    <col min="1" max="3" width="9.42578125" customWidth="1"/>
    <col min="4" max="7" width="9.28515625" bestFit="1" customWidth="1"/>
    <col min="8" max="9" width="9.28515625" style="7" bestFit="1" customWidth="1"/>
    <col min="10" max="10" width="15" style="7" bestFit="1" customWidth="1"/>
    <col min="11" max="11" width="12.42578125" bestFit="1" customWidth="1"/>
  </cols>
  <sheetData>
    <row r="1" spans="1:13" ht="15.75" x14ac:dyDescent="0.25">
      <c r="A1" s="9" t="s">
        <v>0</v>
      </c>
      <c r="B1" s="8"/>
      <c r="C1" s="8"/>
      <c r="D1" s="8"/>
      <c r="E1" s="4"/>
      <c r="F1" s="4"/>
      <c r="G1" s="4"/>
      <c r="H1" s="4"/>
      <c r="I1" s="4"/>
      <c r="J1" s="4"/>
      <c r="K1" s="4"/>
    </row>
    <row r="2" spans="1:13" ht="15.75" x14ac:dyDescent="0.25">
      <c r="A2" s="2"/>
      <c r="B2" s="1"/>
      <c r="C2" s="3"/>
      <c r="D2" s="3"/>
      <c r="E2" s="3"/>
      <c r="F2" s="3"/>
      <c r="G2" s="3"/>
      <c r="H2" s="3"/>
      <c r="I2" s="3"/>
      <c r="J2" s="3"/>
      <c r="K2" s="3"/>
      <c r="L2" s="3"/>
    </row>
    <row r="3" spans="1:13" s="6" customFormat="1" x14ac:dyDescent="0.2">
      <c r="A3" s="52"/>
      <c r="B3" s="52"/>
      <c r="C3" s="52"/>
      <c r="D3" s="32" t="s">
        <v>6</v>
      </c>
      <c r="E3" s="32" t="s">
        <v>7</v>
      </c>
      <c r="F3" s="32" t="s">
        <v>8</v>
      </c>
      <c r="G3" s="32" t="s">
        <v>9</v>
      </c>
      <c r="H3" s="32" t="s">
        <v>17</v>
      </c>
      <c r="I3" s="32" t="s">
        <v>18</v>
      </c>
      <c r="J3" s="34" t="s">
        <v>20</v>
      </c>
      <c r="K3" s="33" t="s">
        <v>14</v>
      </c>
    </row>
    <row r="4" spans="1:13" x14ac:dyDescent="0.2">
      <c r="A4" s="53" t="str">
        <f>[1]Evaluation!A13</f>
        <v>Atkins</v>
      </c>
      <c r="B4" s="53"/>
      <c r="C4" s="53"/>
      <c r="D4" s="43">
        <v>24</v>
      </c>
      <c r="E4" s="43">
        <v>20</v>
      </c>
      <c r="F4" s="43">
        <v>3</v>
      </c>
      <c r="G4" s="43">
        <v>3</v>
      </c>
      <c r="H4" s="43">
        <v>3</v>
      </c>
      <c r="I4" s="43">
        <v>6</v>
      </c>
      <c r="J4" s="35">
        <v>10</v>
      </c>
      <c r="K4" s="29">
        <f t="shared" ref="K4:K12" si="0">SUM(D4:J4)</f>
        <v>69</v>
      </c>
    </row>
    <row r="5" spans="1:13" x14ac:dyDescent="0.2">
      <c r="A5" s="53" t="str">
        <f>[1]Evaluation!A14</f>
        <v>AUTOARCH</v>
      </c>
      <c r="B5" s="53"/>
      <c r="C5" s="53"/>
      <c r="D5" s="43">
        <v>32</v>
      </c>
      <c r="E5" s="43">
        <v>10</v>
      </c>
      <c r="F5" s="43">
        <v>3</v>
      </c>
      <c r="G5" s="43">
        <v>3</v>
      </c>
      <c r="H5" s="43">
        <v>3</v>
      </c>
      <c r="I5" s="43">
        <v>6</v>
      </c>
      <c r="J5" s="35">
        <v>10</v>
      </c>
      <c r="K5" s="29">
        <f t="shared" si="0"/>
        <v>67</v>
      </c>
      <c r="M5" s="5"/>
    </row>
    <row r="6" spans="1:13" x14ac:dyDescent="0.2">
      <c r="A6" s="53" t="str">
        <f>[1]Evaluation!A15</f>
        <v>Brave + KSQ</v>
      </c>
      <c r="B6" s="53"/>
      <c r="C6" s="53"/>
      <c r="D6" s="43">
        <v>24</v>
      </c>
      <c r="E6" s="43">
        <v>20</v>
      </c>
      <c r="F6" s="43">
        <v>3</v>
      </c>
      <c r="G6" s="43">
        <v>3</v>
      </c>
      <c r="H6" s="43">
        <v>3</v>
      </c>
      <c r="I6" s="43">
        <v>6</v>
      </c>
      <c r="J6" s="35">
        <v>10</v>
      </c>
      <c r="K6" s="29">
        <f t="shared" si="0"/>
        <v>69</v>
      </c>
      <c r="M6" s="5"/>
    </row>
    <row r="7" spans="1:13" x14ac:dyDescent="0.2">
      <c r="A7" s="53" t="str">
        <f>[1]Evaluation!A16</f>
        <v>Brown Reynolds Watford</v>
      </c>
      <c r="B7" s="53"/>
      <c r="C7" s="53"/>
      <c r="D7" s="43">
        <v>24</v>
      </c>
      <c r="E7" s="43">
        <v>20</v>
      </c>
      <c r="F7" s="43">
        <v>3</v>
      </c>
      <c r="G7" s="43">
        <v>3</v>
      </c>
      <c r="H7" s="43">
        <v>3</v>
      </c>
      <c r="I7" s="43">
        <v>6</v>
      </c>
      <c r="J7" s="35">
        <v>10</v>
      </c>
      <c r="K7" s="29">
        <f t="shared" si="0"/>
        <v>69</v>
      </c>
    </row>
    <row r="8" spans="1:13" x14ac:dyDescent="0.2">
      <c r="A8" s="53" t="str">
        <f>[1]Evaluation!A17</f>
        <v>EYP</v>
      </c>
      <c r="B8" s="53"/>
      <c r="C8" s="53"/>
      <c r="D8" s="43">
        <v>24</v>
      </c>
      <c r="E8" s="43">
        <v>20</v>
      </c>
      <c r="F8" s="43">
        <v>3</v>
      </c>
      <c r="G8" s="43">
        <v>3</v>
      </c>
      <c r="H8" s="43">
        <v>3</v>
      </c>
      <c r="I8" s="43">
        <v>6</v>
      </c>
      <c r="J8" s="35">
        <v>10</v>
      </c>
      <c r="K8" s="29">
        <f t="shared" si="0"/>
        <v>69</v>
      </c>
    </row>
    <row r="9" spans="1:13" x14ac:dyDescent="0.2">
      <c r="A9" s="53" t="str">
        <f>[1]Evaluation!A18</f>
        <v>GFF</v>
      </c>
      <c r="B9" s="53"/>
      <c r="C9" s="53"/>
      <c r="D9" s="43">
        <v>32</v>
      </c>
      <c r="E9" s="43">
        <v>10</v>
      </c>
      <c r="F9" s="43">
        <v>3</v>
      </c>
      <c r="G9" s="43">
        <v>3</v>
      </c>
      <c r="H9" s="43">
        <v>3</v>
      </c>
      <c r="I9" s="43">
        <v>6</v>
      </c>
      <c r="J9" s="35">
        <v>10</v>
      </c>
      <c r="K9" s="29">
        <f t="shared" si="0"/>
        <v>67</v>
      </c>
    </row>
    <row r="10" spans="1:13" x14ac:dyDescent="0.2">
      <c r="A10" s="53" t="str">
        <f>[1]Evaluation!A19</f>
        <v>HKS</v>
      </c>
      <c r="B10" s="53"/>
      <c r="C10" s="53"/>
      <c r="D10" s="43">
        <v>32</v>
      </c>
      <c r="E10" s="43">
        <v>20</v>
      </c>
      <c r="F10" s="43">
        <v>3</v>
      </c>
      <c r="G10" s="43">
        <v>3</v>
      </c>
      <c r="H10" s="43">
        <v>3</v>
      </c>
      <c r="I10" s="43">
        <v>6</v>
      </c>
      <c r="J10" s="35">
        <v>10</v>
      </c>
      <c r="K10" s="29">
        <f t="shared" si="0"/>
        <v>77</v>
      </c>
    </row>
    <row r="11" spans="1:13" x14ac:dyDescent="0.2">
      <c r="A11" s="53" t="str">
        <f>[1]Evaluation!A20</f>
        <v>HOK</v>
      </c>
      <c r="B11" s="53"/>
      <c r="C11" s="53"/>
      <c r="D11" s="43">
        <v>32</v>
      </c>
      <c r="E11" s="43">
        <v>20</v>
      </c>
      <c r="F11" s="43">
        <v>3</v>
      </c>
      <c r="G11" s="43">
        <v>3</v>
      </c>
      <c r="H11" s="43">
        <v>3</v>
      </c>
      <c r="I11" s="43">
        <v>6</v>
      </c>
      <c r="J11" s="35">
        <v>10</v>
      </c>
      <c r="K11" s="29">
        <f t="shared" si="0"/>
        <v>77</v>
      </c>
    </row>
    <row r="12" spans="1:13" x14ac:dyDescent="0.2">
      <c r="A12" s="53" t="str">
        <f>[1]Evaluation!A21</f>
        <v>IBI Group</v>
      </c>
      <c r="B12" s="53"/>
      <c r="C12" s="53"/>
      <c r="D12" s="43">
        <v>24</v>
      </c>
      <c r="E12" s="43">
        <v>10</v>
      </c>
      <c r="F12" s="43">
        <v>3</v>
      </c>
      <c r="G12" s="43">
        <v>3</v>
      </c>
      <c r="H12" s="43">
        <v>3</v>
      </c>
      <c r="I12" s="43">
        <v>6</v>
      </c>
      <c r="J12" s="35">
        <v>10</v>
      </c>
      <c r="K12" s="29">
        <f t="shared" si="0"/>
        <v>59</v>
      </c>
    </row>
    <row r="13" spans="1:13" x14ac:dyDescent="0.2">
      <c r="A13" s="53" t="str">
        <f>[1]Evaluation!A22</f>
        <v>Kirksey + Populous</v>
      </c>
      <c r="B13" s="53"/>
      <c r="C13" s="53"/>
      <c r="D13" s="43">
        <v>32</v>
      </c>
      <c r="E13" s="43">
        <v>25</v>
      </c>
      <c r="F13" s="43">
        <v>3</v>
      </c>
      <c r="G13" s="43">
        <v>3</v>
      </c>
      <c r="H13" s="43">
        <v>3</v>
      </c>
      <c r="I13" s="43">
        <v>6</v>
      </c>
      <c r="J13" s="35">
        <v>10</v>
      </c>
      <c r="K13" s="29">
        <f t="shared" ref="K13:K22" si="1">SUM(D13:J13)</f>
        <v>82</v>
      </c>
    </row>
    <row r="14" spans="1:13" x14ac:dyDescent="0.2">
      <c r="A14" s="53" t="str">
        <f>[1]Evaluation!A23</f>
        <v>Marmon Mok + Smith &amp; Co</v>
      </c>
      <c r="B14" s="53"/>
      <c r="C14" s="53"/>
      <c r="D14" s="43">
        <v>32</v>
      </c>
      <c r="E14" s="43">
        <v>20</v>
      </c>
      <c r="F14" s="43">
        <v>3</v>
      </c>
      <c r="G14" s="43">
        <v>3</v>
      </c>
      <c r="H14" s="43">
        <v>3</v>
      </c>
      <c r="I14" s="43">
        <v>6</v>
      </c>
      <c r="J14" s="35">
        <v>10</v>
      </c>
      <c r="K14" s="29">
        <f t="shared" si="1"/>
        <v>77</v>
      </c>
    </row>
    <row r="15" spans="1:13" x14ac:dyDescent="0.2">
      <c r="A15" s="53" t="str">
        <f>[1]Evaluation!A24</f>
        <v>Moody Nolan</v>
      </c>
      <c r="B15" s="53"/>
      <c r="C15" s="53"/>
      <c r="D15" s="43">
        <v>32</v>
      </c>
      <c r="E15" s="43">
        <v>20</v>
      </c>
      <c r="F15" s="43">
        <v>3</v>
      </c>
      <c r="G15" s="43">
        <v>3</v>
      </c>
      <c r="H15" s="43">
        <v>3</v>
      </c>
      <c r="I15" s="43">
        <v>6</v>
      </c>
      <c r="J15" s="35">
        <v>10</v>
      </c>
      <c r="K15" s="29">
        <f t="shared" si="1"/>
        <v>77</v>
      </c>
    </row>
    <row r="16" spans="1:13" x14ac:dyDescent="0.2">
      <c r="A16" s="53" t="str">
        <f>[1]Evaluation!A25</f>
        <v>ParkinsWill</v>
      </c>
      <c r="B16" s="53"/>
      <c r="C16" s="53"/>
      <c r="D16" s="43">
        <v>40</v>
      </c>
      <c r="E16" s="43">
        <v>25</v>
      </c>
      <c r="F16" s="43">
        <v>3</v>
      </c>
      <c r="G16" s="43">
        <v>3</v>
      </c>
      <c r="H16" s="43">
        <v>3</v>
      </c>
      <c r="I16" s="43">
        <v>6</v>
      </c>
      <c r="J16" s="35">
        <v>10</v>
      </c>
      <c r="K16" s="29">
        <f t="shared" si="1"/>
        <v>90</v>
      </c>
    </row>
    <row r="17" spans="1:11" x14ac:dyDescent="0.2">
      <c r="A17" s="53" t="str">
        <f>[1]Evaluation!A26</f>
        <v>PBK</v>
      </c>
      <c r="B17" s="53"/>
      <c r="C17" s="53"/>
      <c r="D17" s="43">
        <v>40</v>
      </c>
      <c r="E17" s="43">
        <v>20</v>
      </c>
      <c r="F17" s="43">
        <v>3</v>
      </c>
      <c r="G17" s="43">
        <v>3</v>
      </c>
      <c r="H17" s="43">
        <v>3</v>
      </c>
      <c r="I17" s="43">
        <v>6</v>
      </c>
      <c r="J17" s="35">
        <v>10</v>
      </c>
      <c r="K17" s="29">
        <f t="shared" si="1"/>
        <v>85</v>
      </c>
    </row>
    <row r="18" spans="1:11" x14ac:dyDescent="0.2">
      <c r="A18" s="53" t="str">
        <f>[1]Evaluation!A27</f>
        <v>PGAL</v>
      </c>
      <c r="B18" s="53"/>
      <c r="C18" s="53"/>
      <c r="D18" s="43">
        <v>40</v>
      </c>
      <c r="E18" s="43">
        <v>20</v>
      </c>
      <c r="F18" s="43">
        <v>3</v>
      </c>
      <c r="G18" s="43">
        <v>3</v>
      </c>
      <c r="H18" s="43">
        <v>3</v>
      </c>
      <c r="I18" s="43">
        <v>6</v>
      </c>
      <c r="J18" s="35">
        <v>10</v>
      </c>
      <c r="K18" s="29">
        <f t="shared" si="1"/>
        <v>85</v>
      </c>
    </row>
    <row r="19" spans="1:11" x14ac:dyDescent="0.2">
      <c r="A19" s="53" t="str">
        <f>[1]Evaluation!A28</f>
        <v>Powers Brown Architecture</v>
      </c>
      <c r="B19" s="53"/>
      <c r="C19" s="53"/>
      <c r="D19" s="43">
        <v>32</v>
      </c>
      <c r="E19" s="43">
        <v>10</v>
      </c>
      <c r="F19" s="43">
        <v>3</v>
      </c>
      <c r="G19" s="43">
        <v>3</v>
      </c>
      <c r="H19" s="43">
        <v>3</v>
      </c>
      <c r="I19" s="43">
        <v>6</v>
      </c>
      <c r="J19" s="35">
        <v>10</v>
      </c>
      <c r="K19" s="29">
        <f t="shared" si="1"/>
        <v>67</v>
      </c>
    </row>
    <row r="20" spans="1:11" x14ac:dyDescent="0.2">
      <c r="A20" s="53" t="str">
        <f>[1]Evaluation!A29</f>
        <v>RogersPartners</v>
      </c>
      <c r="B20" s="53"/>
      <c r="C20" s="53"/>
      <c r="D20" s="43">
        <v>32</v>
      </c>
      <c r="E20" s="43">
        <v>10</v>
      </c>
      <c r="F20" s="43">
        <v>3</v>
      </c>
      <c r="G20" s="43">
        <v>3</v>
      </c>
      <c r="H20" s="43">
        <v>3</v>
      </c>
      <c r="I20" s="43">
        <v>6</v>
      </c>
      <c r="J20" s="35">
        <v>10</v>
      </c>
      <c r="K20" s="29">
        <f t="shared" si="1"/>
        <v>67</v>
      </c>
    </row>
    <row r="21" spans="1:11" x14ac:dyDescent="0.2">
      <c r="A21" s="53" t="str">
        <f>[1]Evaluation!A30</f>
        <v>Smith Group</v>
      </c>
      <c r="B21" s="53"/>
      <c r="C21" s="53"/>
      <c r="D21" s="43">
        <v>40</v>
      </c>
      <c r="E21" s="43">
        <v>20</v>
      </c>
      <c r="F21" s="43">
        <v>3</v>
      </c>
      <c r="G21" s="43">
        <v>3</v>
      </c>
      <c r="H21" s="43">
        <v>3</v>
      </c>
      <c r="I21" s="43">
        <v>6</v>
      </c>
      <c r="J21" s="35">
        <v>10</v>
      </c>
      <c r="K21" s="29">
        <f t="shared" si="1"/>
        <v>85</v>
      </c>
    </row>
    <row r="22" spans="1:11" x14ac:dyDescent="0.2">
      <c r="A22" s="53" t="str">
        <f>[1]Evaluation!A31</f>
        <v>Stantec</v>
      </c>
      <c r="B22" s="53"/>
      <c r="C22" s="53"/>
      <c r="D22" s="43">
        <v>24</v>
      </c>
      <c r="E22" s="43">
        <v>20</v>
      </c>
      <c r="F22" s="43">
        <v>3</v>
      </c>
      <c r="G22" s="43">
        <v>3</v>
      </c>
      <c r="H22" s="43">
        <v>3</v>
      </c>
      <c r="I22" s="43">
        <v>6</v>
      </c>
      <c r="J22" s="35">
        <v>10</v>
      </c>
      <c r="K22" s="29">
        <f t="shared" si="1"/>
        <v>69</v>
      </c>
    </row>
  </sheetData>
  <mergeCells count="20">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3:C3"/>
    <mergeCell ref="A6:C6"/>
    <mergeCell ref="A4:C4"/>
    <mergeCell ref="A5:C5"/>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J3" sqref="J3:J26"/>
    </sheetView>
  </sheetViews>
  <sheetFormatPr defaultRowHeight="12.75" x14ac:dyDescent="0.2"/>
  <cols>
    <col min="4" max="9" width="9.28515625" bestFit="1" customWidth="1"/>
    <col min="10" max="10" width="15" bestFit="1" customWidth="1"/>
    <col min="11" max="11" width="14.42578125" bestFit="1" customWidth="1"/>
  </cols>
  <sheetData>
    <row r="1" spans="1:13" ht="15.75" x14ac:dyDescent="0.25">
      <c r="A1" s="9" t="s">
        <v>0</v>
      </c>
      <c r="B1" s="8"/>
      <c r="C1" s="8"/>
      <c r="D1" s="8"/>
      <c r="E1" s="4"/>
      <c r="F1" s="4"/>
      <c r="G1" s="4"/>
      <c r="H1" s="4"/>
      <c r="I1" s="4"/>
    </row>
    <row r="2" spans="1:13" ht="15.75" x14ac:dyDescent="0.25">
      <c r="A2" s="4"/>
      <c r="B2" s="3"/>
      <c r="C2" s="3"/>
      <c r="D2" s="3"/>
      <c r="E2" s="3"/>
      <c r="F2" s="3"/>
      <c r="G2" s="3"/>
      <c r="H2" s="3"/>
      <c r="I2" s="3"/>
    </row>
    <row r="3" spans="1:13" x14ac:dyDescent="0.2">
      <c r="A3" s="52"/>
      <c r="B3" s="52"/>
      <c r="C3" s="52"/>
      <c r="D3" s="32" t="s">
        <v>6</v>
      </c>
      <c r="E3" s="32" t="s">
        <v>7</v>
      </c>
      <c r="F3" s="32" t="s">
        <v>8</v>
      </c>
      <c r="G3" s="32" t="s">
        <v>9</v>
      </c>
      <c r="H3" s="32" t="s">
        <v>17</v>
      </c>
      <c r="I3" s="32" t="s">
        <v>18</v>
      </c>
      <c r="J3" s="34" t="s">
        <v>20</v>
      </c>
      <c r="K3" s="33" t="s">
        <v>14</v>
      </c>
      <c r="L3" s="6"/>
      <c r="M3" s="6"/>
    </row>
    <row r="4" spans="1:13" x14ac:dyDescent="0.2">
      <c r="A4" s="53" t="str">
        <f>[1]Evaluation!A13</f>
        <v>Atkins</v>
      </c>
      <c r="B4" s="53"/>
      <c r="C4" s="53"/>
      <c r="D4" s="44">
        <v>32</v>
      </c>
      <c r="E4" s="44">
        <v>20</v>
      </c>
      <c r="F4" s="44">
        <v>4</v>
      </c>
      <c r="G4" s="44">
        <v>3.5</v>
      </c>
      <c r="H4" s="44">
        <v>3.5</v>
      </c>
      <c r="I4" s="44">
        <v>7</v>
      </c>
      <c r="J4" s="35">
        <v>10</v>
      </c>
      <c r="K4" s="29">
        <f t="shared" ref="K4:K12" si="0">SUM(D4:J4)</f>
        <v>80</v>
      </c>
      <c r="L4" s="7"/>
      <c r="M4" s="7"/>
    </row>
    <row r="5" spans="1:13" x14ac:dyDescent="0.2">
      <c r="A5" s="53" t="str">
        <f>[1]Evaluation!A14</f>
        <v>AUTOARCH</v>
      </c>
      <c r="B5" s="53"/>
      <c r="C5" s="53"/>
      <c r="D5" s="44">
        <v>30.4</v>
      </c>
      <c r="E5" s="44">
        <v>17.5</v>
      </c>
      <c r="F5" s="44">
        <v>3.8</v>
      </c>
      <c r="G5" s="44">
        <v>3.5</v>
      </c>
      <c r="H5" s="44">
        <v>3.5</v>
      </c>
      <c r="I5" s="44">
        <v>7</v>
      </c>
      <c r="J5" s="35">
        <v>10</v>
      </c>
      <c r="K5" s="29">
        <f t="shared" si="0"/>
        <v>75.699999999999989</v>
      </c>
      <c r="L5" s="7"/>
      <c r="M5" s="7"/>
    </row>
    <row r="6" spans="1:13" x14ac:dyDescent="0.2">
      <c r="A6" s="53" t="str">
        <f>[1]Evaluation!A15</f>
        <v>Brave + KSQ</v>
      </c>
      <c r="B6" s="53"/>
      <c r="C6" s="53"/>
      <c r="D6" s="44">
        <v>28</v>
      </c>
      <c r="E6" s="44">
        <v>19</v>
      </c>
      <c r="F6" s="44">
        <v>4</v>
      </c>
      <c r="G6" s="44">
        <v>4</v>
      </c>
      <c r="H6" s="44">
        <v>3.5</v>
      </c>
      <c r="I6" s="44">
        <v>8</v>
      </c>
      <c r="J6" s="35">
        <v>10</v>
      </c>
      <c r="K6" s="29">
        <f t="shared" si="0"/>
        <v>76.5</v>
      </c>
      <c r="L6" s="7"/>
      <c r="M6" s="7"/>
    </row>
    <row r="7" spans="1:13" x14ac:dyDescent="0.2">
      <c r="A7" s="53" t="str">
        <f>[1]Evaluation!A16</f>
        <v>Brown Reynolds Watford</v>
      </c>
      <c r="B7" s="53"/>
      <c r="C7" s="53"/>
      <c r="D7" s="44">
        <v>30.4</v>
      </c>
      <c r="E7" s="44">
        <v>20</v>
      </c>
      <c r="F7" s="44">
        <v>4</v>
      </c>
      <c r="G7" s="44">
        <v>3.5</v>
      </c>
      <c r="H7" s="44">
        <v>3.5</v>
      </c>
      <c r="I7" s="44">
        <v>7</v>
      </c>
      <c r="J7" s="35">
        <v>10</v>
      </c>
      <c r="K7" s="29">
        <f t="shared" si="0"/>
        <v>78.400000000000006</v>
      </c>
      <c r="L7" s="7"/>
      <c r="M7" s="7"/>
    </row>
    <row r="8" spans="1:13" x14ac:dyDescent="0.2">
      <c r="A8" s="53" t="str">
        <f>[1]Evaluation!A17</f>
        <v>EYP</v>
      </c>
      <c r="B8" s="53"/>
      <c r="C8" s="53"/>
      <c r="D8" s="44">
        <v>34.4</v>
      </c>
      <c r="E8" s="44">
        <v>20</v>
      </c>
      <c r="F8" s="44">
        <v>4</v>
      </c>
      <c r="G8" s="44">
        <v>3.5</v>
      </c>
      <c r="H8" s="44">
        <v>4</v>
      </c>
      <c r="I8" s="44">
        <v>8.6</v>
      </c>
      <c r="J8" s="35">
        <v>10</v>
      </c>
      <c r="K8" s="29">
        <f t="shared" si="0"/>
        <v>84.5</v>
      </c>
      <c r="L8" s="7"/>
      <c r="M8" s="7"/>
    </row>
    <row r="9" spans="1:13" x14ac:dyDescent="0.2">
      <c r="A9" s="53" t="str">
        <f>[1]Evaluation!A18</f>
        <v>GFF</v>
      </c>
      <c r="B9" s="53"/>
      <c r="C9" s="53"/>
      <c r="D9" s="44">
        <v>32</v>
      </c>
      <c r="E9" s="44">
        <v>19</v>
      </c>
      <c r="F9" s="44">
        <v>3.8</v>
      </c>
      <c r="G9" s="44">
        <v>3.8</v>
      </c>
      <c r="H9" s="44">
        <v>3.5</v>
      </c>
      <c r="I9" s="44">
        <v>7</v>
      </c>
      <c r="J9" s="35">
        <v>10</v>
      </c>
      <c r="K9" s="29">
        <f t="shared" si="0"/>
        <v>79.099999999999994</v>
      </c>
      <c r="L9" s="7"/>
      <c r="M9" s="7"/>
    </row>
    <row r="10" spans="1:13" x14ac:dyDescent="0.2">
      <c r="A10" s="53" t="str">
        <f>[1]Evaluation!A19</f>
        <v>HKS</v>
      </c>
      <c r="B10" s="53"/>
      <c r="C10" s="53"/>
      <c r="D10" s="44">
        <v>30.4</v>
      </c>
      <c r="E10" s="44">
        <v>17.5</v>
      </c>
      <c r="F10" s="44">
        <v>4</v>
      </c>
      <c r="G10" s="44">
        <v>4</v>
      </c>
      <c r="H10" s="44">
        <v>3.5</v>
      </c>
      <c r="I10" s="44">
        <v>7</v>
      </c>
      <c r="J10" s="35">
        <v>10</v>
      </c>
      <c r="K10" s="29">
        <f t="shared" si="0"/>
        <v>76.400000000000006</v>
      </c>
      <c r="L10" s="7"/>
      <c r="M10" s="7"/>
    </row>
    <row r="11" spans="1:13" x14ac:dyDescent="0.2">
      <c r="A11" s="53" t="str">
        <f>[1]Evaluation!A20</f>
        <v>HOK</v>
      </c>
      <c r="B11" s="53"/>
      <c r="C11" s="53"/>
      <c r="D11" s="44">
        <v>36</v>
      </c>
      <c r="E11" s="44">
        <v>22.5</v>
      </c>
      <c r="F11" s="44">
        <v>4.5</v>
      </c>
      <c r="G11" s="44">
        <v>4</v>
      </c>
      <c r="H11" s="44">
        <v>4.3</v>
      </c>
      <c r="I11" s="44">
        <v>7</v>
      </c>
      <c r="J11" s="35">
        <v>10</v>
      </c>
      <c r="K11" s="29">
        <f t="shared" si="0"/>
        <v>88.3</v>
      </c>
      <c r="L11" s="7"/>
      <c r="M11" s="7"/>
    </row>
    <row r="12" spans="1:13" x14ac:dyDescent="0.2">
      <c r="A12" s="53" t="str">
        <f>[1]Evaluation!A21</f>
        <v>IBI Group</v>
      </c>
      <c r="B12" s="53"/>
      <c r="C12" s="53"/>
      <c r="D12" s="44">
        <v>28</v>
      </c>
      <c r="E12" s="44">
        <v>17.5</v>
      </c>
      <c r="F12" s="44">
        <v>3.5</v>
      </c>
      <c r="G12" s="44">
        <v>3.5</v>
      </c>
      <c r="H12" s="44">
        <v>3</v>
      </c>
      <c r="I12" s="44">
        <v>7</v>
      </c>
      <c r="J12" s="35">
        <v>10</v>
      </c>
      <c r="K12" s="29">
        <f t="shared" si="0"/>
        <v>72.5</v>
      </c>
      <c r="L12" s="7"/>
      <c r="M12" s="7"/>
    </row>
    <row r="13" spans="1:13" x14ac:dyDescent="0.2">
      <c r="A13" s="53" t="str">
        <f>[1]Evaluation!A22</f>
        <v>Kirksey + Populous</v>
      </c>
      <c r="B13" s="53"/>
      <c r="C13" s="53"/>
      <c r="D13" s="44">
        <v>34.4</v>
      </c>
      <c r="E13" s="44">
        <v>21.5</v>
      </c>
      <c r="F13" s="44">
        <v>4</v>
      </c>
      <c r="G13" s="44">
        <v>3.8</v>
      </c>
      <c r="H13" s="44">
        <v>4.3</v>
      </c>
      <c r="I13" s="44">
        <v>8</v>
      </c>
      <c r="J13" s="35">
        <v>10</v>
      </c>
      <c r="K13" s="29">
        <f t="shared" ref="K13:K22" si="1">SUM(D13:J13)</f>
        <v>86</v>
      </c>
      <c r="L13" s="7"/>
      <c r="M13" s="7"/>
    </row>
    <row r="14" spans="1:13" x14ac:dyDescent="0.2">
      <c r="A14" s="53" t="str">
        <f>[1]Evaluation!A23</f>
        <v>Marmon Mok + Smith &amp; Co</v>
      </c>
      <c r="B14" s="53"/>
      <c r="C14" s="53"/>
      <c r="D14" s="44">
        <v>32</v>
      </c>
      <c r="E14" s="44">
        <v>20</v>
      </c>
      <c r="F14" s="44">
        <v>4</v>
      </c>
      <c r="G14" s="44">
        <v>3.8</v>
      </c>
      <c r="H14" s="44">
        <v>4</v>
      </c>
      <c r="I14" s="44">
        <v>7</v>
      </c>
      <c r="J14" s="35">
        <v>10</v>
      </c>
      <c r="K14" s="29">
        <f t="shared" si="1"/>
        <v>80.8</v>
      </c>
      <c r="L14" s="7"/>
      <c r="M14" s="7"/>
    </row>
    <row r="15" spans="1:13" x14ac:dyDescent="0.2">
      <c r="A15" s="53" t="str">
        <f>[1]Evaluation!A24</f>
        <v>Moody Nolan</v>
      </c>
      <c r="B15" s="53"/>
      <c r="C15" s="53"/>
      <c r="D15" s="44">
        <v>30.4</v>
      </c>
      <c r="E15" s="44">
        <v>20</v>
      </c>
      <c r="F15" s="44">
        <v>3.8</v>
      </c>
      <c r="G15" s="44">
        <v>3.8</v>
      </c>
      <c r="H15" s="44">
        <v>3.8</v>
      </c>
      <c r="I15" s="44">
        <v>7.6</v>
      </c>
      <c r="J15" s="35">
        <v>10</v>
      </c>
      <c r="K15" s="29">
        <f t="shared" si="1"/>
        <v>79.399999999999991</v>
      </c>
      <c r="L15" s="7"/>
      <c r="M15" s="7"/>
    </row>
    <row r="16" spans="1:13" x14ac:dyDescent="0.2">
      <c r="A16" s="53" t="str">
        <f>[1]Evaluation!A25</f>
        <v>ParkinsWill</v>
      </c>
      <c r="B16" s="53"/>
      <c r="C16" s="53"/>
      <c r="D16" s="44">
        <v>32</v>
      </c>
      <c r="E16" s="44">
        <v>20</v>
      </c>
      <c r="F16" s="44">
        <v>4</v>
      </c>
      <c r="G16" s="44">
        <v>4</v>
      </c>
      <c r="H16" s="44">
        <v>4</v>
      </c>
      <c r="I16" s="44">
        <v>8</v>
      </c>
      <c r="J16" s="35">
        <v>10</v>
      </c>
      <c r="K16" s="29">
        <f t="shared" si="1"/>
        <v>82</v>
      </c>
      <c r="L16" s="7"/>
      <c r="M16" s="7"/>
    </row>
    <row r="17" spans="1:13" x14ac:dyDescent="0.2">
      <c r="A17" s="53" t="str">
        <f>[1]Evaluation!A26</f>
        <v>PBK</v>
      </c>
      <c r="B17" s="53"/>
      <c r="C17" s="53"/>
      <c r="D17" s="44">
        <v>32</v>
      </c>
      <c r="E17" s="44">
        <v>20</v>
      </c>
      <c r="F17" s="44">
        <v>3.8</v>
      </c>
      <c r="G17" s="44">
        <v>3.8</v>
      </c>
      <c r="H17" s="44">
        <v>4.3</v>
      </c>
      <c r="I17" s="44">
        <v>8</v>
      </c>
      <c r="J17" s="35">
        <v>10</v>
      </c>
      <c r="K17" s="29">
        <f t="shared" si="1"/>
        <v>81.899999999999991</v>
      </c>
      <c r="L17" s="7"/>
      <c r="M17" s="7"/>
    </row>
    <row r="18" spans="1:13" x14ac:dyDescent="0.2">
      <c r="A18" s="53" t="str">
        <f>[1]Evaluation!A27</f>
        <v>PGAL</v>
      </c>
      <c r="B18" s="53"/>
      <c r="C18" s="53"/>
      <c r="D18" s="44">
        <v>34.4</v>
      </c>
      <c r="E18" s="44">
        <v>21.5</v>
      </c>
      <c r="F18" s="44">
        <v>4</v>
      </c>
      <c r="G18" s="44">
        <v>4</v>
      </c>
      <c r="H18" s="44">
        <v>4.3</v>
      </c>
      <c r="I18" s="44">
        <v>8</v>
      </c>
      <c r="J18" s="35">
        <v>10</v>
      </c>
      <c r="K18" s="29">
        <f t="shared" si="1"/>
        <v>86.2</v>
      </c>
      <c r="L18" s="7"/>
      <c r="M18" s="7"/>
    </row>
    <row r="19" spans="1:13" x14ac:dyDescent="0.2">
      <c r="A19" s="53" t="str">
        <f>[1]Evaluation!A28</f>
        <v>Powers Brown Architecture</v>
      </c>
      <c r="B19" s="53"/>
      <c r="C19" s="53"/>
      <c r="D19" s="44">
        <v>30.4</v>
      </c>
      <c r="E19" s="44">
        <v>19</v>
      </c>
      <c r="F19" s="44">
        <v>3.8</v>
      </c>
      <c r="G19" s="44">
        <v>3.5</v>
      </c>
      <c r="H19" s="44">
        <v>3.8</v>
      </c>
      <c r="I19" s="44">
        <v>7.6</v>
      </c>
      <c r="J19" s="35">
        <v>10</v>
      </c>
      <c r="K19" s="29">
        <f t="shared" si="1"/>
        <v>78.099999999999994</v>
      </c>
      <c r="L19" s="7"/>
      <c r="M19" s="7"/>
    </row>
    <row r="20" spans="1:13" x14ac:dyDescent="0.2">
      <c r="A20" s="53" t="str">
        <f>[1]Evaluation!A29</f>
        <v>RogersPartners</v>
      </c>
      <c r="B20" s="53"/>
      <c r="C20" s="53"/>
      <c r="D20" s="44">
        <v>28</v>
      </c>
      <c r="E20" s="44">
        <v>17.5</v>
      </c>
      <c r="F20" s="44">
        <v>3.8</v>
      </c>
      <c r="G20" s="44">
        <v>3.8</v>
      </c>
      <c r="H20" s="44">
        <v>3.5</v>
      </c>
      <c r="I20" s="44">
        <v>7.6</v>
      </c>
      <c r="J20" s="35">
        <v>10</v>
      </c>
      <c r="K20" s="29">
        <f t="shared" si="1"/>
        <v>74.199999999999989</v>
      </c>
      <c r="L20" s="7"/>
      <c r="M20" s="7"/>
    </row>
    <row r="21" spans="1:13" x14ac:dyDescent="0.2">
      <c r="A21" s="53" t="str">
        <f>[1]Evaluation!A30</f>
        <v>Smith Group</v>
      </c>
      <c r="B21" s="53"/>
      <c r="C21" s="53"/>
      <c r="D21" s="44">
        <v>34.4</v>
      </c>
      <c r="E21" s="44">
        <v>21.5</v>
      </c>
      <c r="F21" s="44">
        <v>4</v>
      </c>
      <c r="G21" s="44">
        <v>3.8</v>
      </c>
      <c r="H21" s="44">
        <v>4.3</v>
      </c>
      <c r="I21" s="44">
        <v>8</v>
      </c>
      <c r="J21" s="35">
        <v>10</v>
      </c>
      <c r="K21" s="29">
        <f t="shared" si="1"/>
        <v>86</v>
      </c>
      <c r="L21" s="7"/>
      <c r="M21" s="7"/>
    </row>
    <row r="22" spans="1:13" x14ac:dyDescent="0.2">
      <c r="A22" s="53" t="str">
        <f>[1]Evaluation!A31</f>
        <v>Stantec</v>
      </c>
      <c r="B22" s="53"/>
      <c r="C22" s="53"/>
      <c r="D22" s="44">
        <v>32</v>
      </c>
      <c r="E22" s="44">
        <v>21.5</v>
      </c>
      <c r="F22" s="44">
        <v>4</v>
      </c>
      <c r="G22" s="44">
        <v>3.8</v>
      </c>
      <c r="H22" s="44">
        <v>4.3</v>
      </c>
      <c r="I22" s="44">
        <v>8</v>
      </c>
      <c r="J22" s="35">
        <v>10</v>
      </c>
      <c r="K22" s="29">
        <f t="shared" si="1"/>
        <v>83.6</v>
      </c>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20">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6:C6"/>
    <mergeCell ref="A3:C3"/>
    <mergeCell ref="A4:C4"/>
    <mergeCell ref="A5:C5"/>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D24" sqref="D24"/>
    </sheetView>
  </sheetViews>
  <sheetFormatPr defaultRowHeight="12.75" x14ac:dyDescent="0.2"/>
  <cols>
    <col min="4" max="9" width="9.28515625" bestFit="1" customWidth="1"/>
    <col min="10" max="10" width="15" bestFit="1" customWidth="1"/>
    <col min="11" max="11" width="14.42578125" bestFit="1" customWidth="1"/>
  </cols>
  <sheetData>
    <row r="1" spans="1:13" ht="15.75" x14ac:dyDescent="0.25">
      <c r="A1" s="9" t="s">
        <v>0</v>
      </c>
      <c r="B1" s="8"/>
      <c r="C1" s="8"/>
      <c r="D1" s="8"/>
      <c r="E1" s="4"/>
      <c r="F1" s="4"/>
      <c r="G1" s="4"/>
      <c r="H1" s="4"/>
      <c r="I1" s="4"/>
      <c r="J1" s="7"/>
    </row>
    <row r="2" spans="1:13" ht="15.75" x14ac:dyDescent="0.25">
      <c r="A2" s="4"/>
      <c r="B2" s="3"/>
      <c r="C2" s="3"/>
      <c r="D2" s="3"/>
      <c r="E2" s="3"/>
      <c r="F2" s="3"/>
      <c r="G2" s="3"/>
      <c r="H2" s="3"/>
      <c r="I2" s="3"/>
    </row>
    <row r="3" spans="1:13" x14ac:dyDescent="0.2">
      <c r="A3" s="52"/>
      <c r="B3" s="52"/>
      <c r="C3" s="52"/>
      <c r="D3" s="32" t="s">
        <v>6</v>
      </c>
      <c r="E3" s="32" t="s">
        <v>7</v>
      </c>
      <c r="F3" s="32" t="s">
        <v>8</v>
      </c>
      <c r="G3" s="32" t="s">
        <v>9</v>
      </c>
      <c r="H3" s="32" t="s">
        <v>17</v>
      </c>
      <c r="I3" s="32" t="s">
        <v>18</v>
      </c>
      <c r="J3" s="34" t="s">
        <v>20</v>
      </c>
      <c r="K3" s="33" t="s">
        <v>14</v>
      </c>
      <c r="L3" s="6"/>
      <c r="M3" s="6"/>
    </row>
    <row r="4" spans="1:13" x14ac:dyDescent="0.2">
      <c r="A4" s="53" t="str">
        <f>[1]Evaluation!A13</f>
        <v>Atkins</v>
      </c>
      <c r="B4" s="53"/>
      <c r="C4" s="53"/>
      <c r="D4" s="45">
        <v>24</v>
      </c>
      <c r="E4" s="45">
        <v>17.5</v>
      </c>
      <c r="F4" s="45">
        <v>4</v>
      </c>
      <c r="G4" s="45">
        <v>4</v>
      </c>
      <c r="H4" s="45">
        <v>3.5</v>
      </c>
      <c r="I4" s="45">
        <v>8</v>
      </c>
      <c r="J4" s="35">
        <v>10</v>
      </c>
      <c r="K4" s="29">
        <f t="shared" ref="K4:K12" si="0">SUM(D4:J4)</f>
        <v>71</v>
      </c>
      <c r="L4" s="7"/>
      <c r="M4" s="7"/>
    </row>
    <row r="5" spans="1:13" x14ac:dyDescent="0.2">
      <c r="A5" s="53" t="str">
        <f>[1]Evaluation!A14</f>
        <v>AUTOARCH</v>
      </c>
      <c r="B5" s="53"/>
      <c r="C5" s="53"/>
      <c r="D5" s="45">
        <v>28</v>
      </c>
      <c r="E5" s="45">
        <v>17.5</v>
      </c>
      <c r="F5" s="45">
        <v>3.5</v>
      </c>
      <c r="G5" s="45">
        <v>3.5</v>
      </c>
      <c r="H5" s="45">
        <v>3.5</v>
      </c>
      <c r="I5" s="45">
        <v>6</v>
      </c>
      <c r="J5" s="35">
        <v>10</v>
      </c>
      <c r="K5" s="29">
        <f t="shared" si="0"/>
        <v>72</v>
      </c>
      <c r="L5" s="7"/>
      <c r="M5" s="7"/>
    </row>
    <row r="6" spans="1:13" x14ac:dyDescent="0.2">
      <c r="A6" s="53" t="str">
        <f>[1]Evaluation!A15</f>
        <v>Brave + KSQ</v>
      </c>
      <c r="B6" s="53"/>
      <c r="C6" s="53"/>
      <c r="D6" s="45">
        <v>24</v>
      </c>
      <c r="E6" s="45">
        <v>15</v>
      </c>
      <c r="F6" s="45">
        <v>3</v>
      </c>
      <c r="G6" s="45">
        <v>3</v>
      </c>
      <c r="H6" s="45">
        <v>3</v>
      </c>
      <c r="I6" s="45">
        <v>4</v>
      </c>
      <c r="J6" s="35">
        <v>10</v>
      </c>
      <c r="K6" s="29">
        <f t="shared" si="0"/>
        <v>62</v>
      </c>
      <c r="L6" s="7"/>
      <c r="M6" s="7"/>
    </row>
    <row r="7" spans="1:13" x14ac:dyDescent="0.2">
      <c r="A7" s="53" t="str">
        <f>[1]Evaluation!A16</f>
        <v>Brown Reynolds Watford</v>
      </c>
      <c r="B7" s="53"/>
      <c r="C7" s="53"/>
      <c r="D7" s="45">
        <v>28</v>
      </c>
      <c r="E7" s="45">
        <v>20</v>
      </c>
      <c r="F7" s="45">
        <v>3.5</v>
      </c>
      <c r="G7" s="45">
        <v>3</v>
      </c>
      <c r="H7" s="45">
        <v>3.5</v>
      </c>
      <c r="I7" s="45">
        <v>6</v>
      </c>
      <c r="J7" s="35">
        <v>10</v>
      </c>
      <c r="K7" s="29">
        <f t="shared" si="0"/>
        <v>74</v>
      </c>
      <c r="L7" s="7"/>
      <c r="M7" s="7"/>
    </row>
    <row r="8" spans="1:13" x14ac:dyDescent="0.2">
      <c r="A8" s="53" t="str">
        <f>[1]Evaluation!A17</f>
        <v>EYP</v>
      </c>
      <c r="B8" s="53"/>
      <c r="C8" s="53"/>
      <c r="D8" s="45">
        <v>32</v>
      </c>
      <c r="E8" s="45">
        <v>20</v>
      </c>
      <c r="F8" s="45">
        <v>4</v>
      </c>
      <c r="G8" s="45">
        <v>4</v>
      </c>
      <c r="H8" s="45">
        <v>4</v>
      </c>
      <c r="I8" s="45">
        <v>8</v>
      </c>
      <c r="J8" s="35">
        <v>10</v>
      </c>
      <c r="K8" s="29">
        <f t="shared" si="0"/>
        <v>82</v>
      </c>
      <c r="L8" s="7"/>
      <c r="M8" s="7"/>
    </row>
    <row r="9" spans="1:13" x14ac:dyDescent="0.2">
      <c r="A9" s="53" t="str">
        <f>[1]Evaluation!A18</f>
        <v>GFF</v>
      </c>
      <c r="B9" s="53"/>
      <c r="C9" s="53"/>
      <c r="D9" s="45">
        <v>24</v>
      </c>
      <c r="E9" s="45">
        <v>17.5</v>
      </c>
      <c r="F9" s="45">
        <v>4</v>
      </c>
      <c r="G9" s="45">
        <v>4</v>
      </c>
      <c r="H9" s="45">
        <v>3.5</v>
      </c>
      <c r="I9" s="45">
        <v>8</v>
      </c>
      <c r="J9" s="35">
        <v>10</v>
      </c>
      <c r="K9" s="29">
        <f t="shared" si="0"/>
        <v>71</v>
      </c>
      <c r="L9" s="7"/>
      <c r="M9" s="7"/>
    </row>
    <row r="10" spans="1:13" x14ac:dyDescent="0.2">
      <c r="A10" s="53" t="str">
        <f>[1]Evaluation!A19</f>
        <v>HKS</v>
      </c>
      <c r="B10" s="53"/>
      <c r="C10" s="53"/>
      <c r="D10" s="45">
        <v>28</v>
      </c>
      <c r="E10" s="45">
        <v>17.5</v>
      </c>
      <c r="F10" s="45">
        <v>3.5</v>
      </c>
      <c r="G10" s="45">
        <v>4</v>
      </c>
      <c r="H10" s="45">
        <v>3.5</v>
      </c>
      <c r="I10" s="45">
        <v>7</v>
      </c>
      <c r="J10" s="35">
        <v>10</v>
      </c>
      <c r="K10" s="29">
        <f t="shared" si="0"/>
        <v>73.5</v>
      </c>
      <c r="L10" s="7"/>
      <c r="M10" s="7"/>
    </row>
    <row r="11" spans="1:13" x14ac:dyDescent="0.2">
      <c r="A11" s="53" t="str">
        <f>[1]Evaluation!A20</f>
        <v>HOK</v>
      </c>
      <c r="B11" s="53"/>
      <c r="C11" s="53"/>
      <c r="D11" s="45">
        <v>32</v>
      </c>
      <c r="E11" s="45">
        <v>20</v>
      </c>
      <c r="F11" s="45">
        <v>3.5</v>
      </c>
      <c r="G11" s="45">
        <v>4</v>
      </c>
      <c r="H11" s="45">
        <v>3.5</v>
      </c>
      <c r="I11" s="45">
        <v>7</v>
      </c>
      <c r="J11" s="35">
        <v>10</v>
      </c>
      <c r="K11" s="29">
        <f t="shared" si="0"/>
        <v>80</v>
      </c>
      <c r="L11" s="7"/>
      <c r="M11" s="7"/>
    </row>
    <row r="12" spans="1:13" x14ac:dyDescent="0.2">
      <c r="A12" s="53" t="str">
        <f>[1]Evaluation!A21</f>
        <v>IBI Group</v>
      </c>
      <c r="B12" s="53"/>
      <c r="C12" s="53"/>
      <c r="D12" s="45">
        <v>28</v>
      </c>
      <c r="E12" s="45">
        <v>17.5</v>
      </c>
      <c r="F12" s="45">
        <v>3</v>
      </c>
      <c r="G12" s="45">
        <v>3.5</v>
      </c>
      <c r="H12" s="45">
        <v>3</v>
      </c>
      <c r="I12" s="45">
        <v>6</v>
      </c>
      <c r="J12" s="35">
        <v>10</v>
      </c>
      <c r="K12" s="29">
        <f t="shared" si="0"/>
        <v>71</v>
      </c>
      <c r="L12" s="7"/>
      <c r="M12" s="7"/>
    </row>
    <row r="13" spans="1:13" x14ac:dyDescent="0.2">
      <c r="A13" s="53" t="str">
        <f>[1]Evaluation!A22</f>
        <v>Kirksey + Populous</v>
      </c>
      <c r="B13" s="53"/>
      <c r="C13" s="53"/>
      <c r="D13" s="45">
        <v>32</v>
      </c>
      <c r="E13" s="45">
        <v>22.5</v>
      </c>
      <c r="F13" s="45">
        <v>4</v>
      </c>
      <c r="G13" s="45">
        <v>4</v>
      </c>
      <c r="H13" s="45">
        <v>4</v>
      </c>
      <c r="I13" s="45">
        <v>8</v>
      </c>
      <c r="J13" s="35">
        <v>10</v>
      </c>
      <c r="K13" s="29">
        <f t="shared" ref="K13:K22" si="1">SUM(D13:J13)</f>
        <v>84.5</v>
      </c>
      <c r="L13" s="7"/>
      <c r="M13" s="7"/>
    </row>
    <row r="14" spans="1:13" x14ac:dyDescent="0.2">
      <c r="A14" s="53" t="str">
        <f>[1]Evaluation!A23</f>
        <v>Marmon Mok + Smith &amp; Co</v>
      </c>
      <c r="B14" s="53"/>
      <c r="C14" s="53"/>
      <c r="D14" s="45">
        <v>28</v>
      </c>
      <c r="E14" s="45">
        <v>20</v>
      </c>
      <c r="F14" s="45">
        <v>3.5</v>
      </c>
      <c r="G14" s="45">
        <v>3.5</v>
      </c>
      <c r="H14" s="45">
        <v>3</v>
      </c>
      <c r="I14" s="45">
        <v>7</v>
      </c>
      <c r="J14" s="35">
        <v>10</v>
      </c>
      <c r="K14" s="29">
        <f t="shared" si="1"/>
        <v>75</v>
      </c>
      <c r="L14" s="7"/>
      <c r="M14" s="7"/>
    </row>
    <row r="15" spans="1:13" x14ac:dyDescent="0.2">
      <c r="A15" s="53" t="str">
        <f>[1]Evaluation!A24</f>
        <v>Moody Nolan</v>
      </c>
      <c r="B15" s="53"/>
      <c r="C15" s="53"/>
      <c r="D15" s="45">
        <v>28</v>
      </c>
      <c r="E15" s="45">
        <v>17.5</v>
      </c>
      <c r="F15" s="45">
        <v>3.5</v>
      </c>
      <c r="G15" s="45">
        <v>3.5</v>
      </c>
      <c r="H15" s="45">
        <v>3.5</v>
      </c>
      <c r="I15" s="45">
        <v>6</v>
      </c>
      <c r="J15" s="35">
        <v>10</v>
      </c>
      <c r="K15" s="29">
        <f t="shared" si="1"/>
        <v>72</v>
      </c>
      <c r="L15" s="7"/>
      <c r="M15" s="7"/>
    </row>
    <row r="16" spans="1:13" x14ac:dyDescent="0.2">
      <c r="A16" s="53" t="str">
        <f>[1]Evaluation!A25</f>
        <v>ParkinsWill</v>
      </c>
      <c r="B16" s="53"/>
      <c r="C16" s="53"/>
      <c r="D16" s="45">
        <v>28</v>
      </c>
      <c r="E16" s="45">
        <v>17.5</v>
      </c>
      <c r="F16" s="45">
        <v>3.5</v>
      </c>
      <c r="G16" s="45">
        <v>3.5</v>
      </c>
      <c r="H16" s="45">
        <v>3</v>
      </c>
      <c r="I16" s="45">
        <v>7</v>
      </c>
      <c r="J16" s="35">
        <v>10</v>
      </c>
      <c r="K16" s="29">
        <f t="shared" si="1"/>
        <v>72.5</v>
      </c>
      <c r="L16" s="7"/>
      <c r="M16" s="7"/>
    </row>
    <row r="17" spans="1:13" x14ac:dyDescent="0.2">
      <c r="A17" s="53" t="str">
        <f>[1]Evaluation!A26</f>
        <v>PBK</v>
      </c>
      <c r="B17" s="53"/>
      <c r="C17" s="53"/>
      <c r="D17" s="45">
        <v>24</v>
      </c>
      <c r="E17" s="45">
        <v>15</v>
      </c>
      <c r="F17" s="45">
        <v>3</v>
      </c>
      <c r="G17" s="45">
        <v>3</v>
      </c>
      <c r="H17" s="45">
        <v>3</v>
      </c>
      <c r="I17" s="45">
        <v>6</v>
      </c>
      <c r="J17" s="35">
        <v>10</v>
      </c>
      <c r="K17" s="29">
        <f t="shared" si="1"/>
        <v>64</v>
      </c>
      <c r="L17" s="7"/>
      <c r="M17" s="7"/>
    </row>
    <row r="18" spans="1:13" x14ac:dyDescent="0.2">
      <c r="A18" s="53" t="str">
        <f>[1]Evaluation!A27</f>
        <v>PGAL</v>
      </c>
      <c r="B18" s="53"/>
      <c r="C18" s="53"/>
      <c r="D18" s="45">
        <v>32</v>
      </c>
      <c r="E18" s="45">
        <v>20</v>
      </c>
      <c r="F18" s="45">
        <v>4</v>
      </c>
      <c r="G18" s="45">
        <v>4</v>
      </c>
      <c r="H18" s="45">
        <v>4</v>
      </c>
      <c r="I18" s="45">
        <v>8</v>
      </c>
      <c r="J18" s="35">
        <v>10</v>
      </c>
      <c r="K18" s="29">
        <f t="shared" si="1"/>
        <v>82</v>
      </c>
      <c r="L18" s="7"/>
      <c r="M18" s="7"/>
    </row>
    <row r="19" spans="1:13" x14ac:dyDescent="0.2">
      <c r="A19" s="53" t="str">
        <f>[1]Evaluation!A28</f>
        <v>Powers Brown Architecture</v>
      </c>
      <c r="B19" s="53"/>
      <c r="C19" s="53"/>
      <c r="D19" s="45">
        <v>28</v>
      </c>
      <c r="E19" s="45">
        <v>17.5</v>
      </c>
      <c r="F19" s="45">
        <v>3.5</v>
      </c>
      <c r="G19" s="45">
        <v>3.5</v>
      </c>
      <c r="H19" s="45">
        <v>3.5</v>
      </c>
      <c r="I19" s="45">
        <v>7</v>
      </c>
      <c r="J19" s="35">
        <v>10</v>
      </c>
      <c r="K19" s="29">
        <f t="shared" si="1"/>
        <v>73</v>
      </c>
      <c r="L19" s="7"/>
      <c r="M19" s="7"/>
    </row>
    <row r="20" spans="1:13" x14ac:dyDescent="0.2">
      <c r="A20" s="53" t="str">
        <f>[1]Evaluation!A29</f>
        <v>RogersPartners</v>
      </c>
      <c r="B20" s="53"/>
      <c r="C20" s="53"/>
      <c r="D20" s="45">
        <v>28</v>
      </c>
      <c r="E20" s="45">
        <v>17.5</v>
      </c>
      <c r="F20" s="45">
        <v>3.5</v>
      </c>
      <c r="G20" s="45">
        <v>3</v>
      </c>
      <c r="H20" s="45">
        <v>3</v>
      </c>
      <c r="I20" s="45">
        <v>6</v>
      </c>
      <c r="J20" s="35">
        <v>10</v>
      </c>
      <c r="K20" s="29">
        <f t="shared" si="1"/>
        <v>71</v>
      </c>
      <c r="L20" s="7"/>
      <c r="M20" s="7"/>
    </row>
    <row r="21" spans="1:13" x14ac:dyDescent="0.2">
      <c r="A21" s="53" t="str">
        <f>[1]Evaluation!A30</f>
        <v>Smith Group</v>
      </c>
      <c r="B21" s="53"/>
      <c r="C21" s="53"/>
      <c r="D21" s="45">
        <v>28</v>
      </c>
      <c r="E21" s="45">
        <v>20</v>
      </c>
      <c r="F21" s="45">
        <v>3.5</v>
      </c>
      <c r="G21" s="45">
        <v>4</v>
      </c>
      <c r="H21" s="45">
        <v>3.5</v>
      </c>
      <c r="I21" s="45">
        <v>8</v>
      </c>
      <c r="J21" s="35">
        <v>10</v>
      </c>
      <c r="K21" s="29">
        <f t="shared" si="1"/>
        <v>77</v>
      </c>
      <c r="L21" s="7"/>
      <c r="M21" s="7"/>
    </row>
    <row r="22" spans="1:13" x14ac:dyDescent="0.2">
      <c r="A22" s="53" t="str">
        <f>[1]Evaluation!A31</f>
        <v>Stantec</v>
      </c>
      <c r="B22" s="53"/>
      <c r="C22" s="53"/>
      <c r="D22" s="45">
        <v>24</v>
      </c>
      <c r="E22" s="45">
        <v>15</v>
      </c>
      <c r="F22" s="45">
        <v>3</v>
      </c>
      <c r="G22" s="45">
        <v>3</v>
      </c>
      <c r="H22" s="45">
        <v>3</v>
      </c>
      <c r="I22" s="45">
        <v>5</v>
      </c>
      <c r="J22" s="35">
        <v>10</v>
      </c>
      <c r="K22" s="29">
        <f t="shared" si="1"/>
        <v>63</v>
      </c>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20">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6:C6"/>
    <mergeCell ref="A3:C3"/>
    <mergeCell ref="A4:C4"/>
    <mergeCell ref="A5:C5"/>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D4" sqref="D4:I22"/>
    </sheetView>
  </sheetViews>
  <sheetFormatPr defaultRowHeight="12.75" x14ac:dyDescent="0.2"/>
  <cols>
    <col min="4" max="9" width="9.28515625" bestFit="1" customWidth="1"/>
    <col min="10" max="10" width="15" bestFit="1" customWidth="1"/>
    <col min="11" max="11" width="14.42578125" bestFit="1" customWidth="1"/>
  </cols>
  <sheetData>
    <row r="1" spans="1:13" ht="15.75" x14ac:dyDescent="0.25">
      <c r="A1" s="9" t="s">
        <v>0</v>
      </c>
      <c r="B1" s="8"/>
      <c r="C1" s="8"/>
      <c r="D1" s="8"/>
      <c r="E1" s="4"/>
      <c r="F1" s="4"/>
      <c r="G1" s="4"/>
      <c r="H1" s="4"/>
      <c r="I1" s="4"/>
      <c r="J1" s="7"/>
    </row>
    <row r="2" spans="1:13" ht="15.75" x14ac:dyDescent="0.25">
      <c r="A2" s="4"/>
      <c r="B2" s="3"/>
      <c r="C2" s="3"/>
      <c r="D2" s="3"/>
      <c r="E2" s="3"/>
      <c r="F2" s="3"/>
      <c r="G2" s="3"/>
      <c r="H2" s="3"/>
      <c r="I2" s="3"/>
      <c r="J2" s="3"/>
    </row>
    <row r="3" spans="1:13" x14ac:dyDescent="0.2">
      <c r="A3" s="52"/>
      <c r="B3" s="52"/>
      <c r="C3" s="52"/>
      <c r="D3" s="32" t="s">
        <v>6</v>
      </c>
      <c r="E3" s="32" t="s">
        <v>7</v>
      </c>
      <c r="F3" s="32" t="s">
        <v>8</v>
      </c>
      <c r="G3" s="32" t="s">
        <v>9</v>
      </c>
      <c r="H3" s="32" t="s">
        <v>17</v>
      </c>
      <c r="I3" s="32" t="s">
        <v>18</v>
      </c>
      <c r="J3" s="34" t="s">
        <v>20</v>
      </c>
      <c r="K3" s="33" t="s">
        <v>14</v>
      </c>
      <c r="L3" s="6"/>
      <c r="M3" s="6"/>
    </row>
    <row r="4" spans="1:13" x14ac:dyDescent="0.2">
      <c r="A4" s="53" t="str">
        <f>[1]Evaluation!A13</f>
        <v>Atkins</v>
      </c>
      <c r="B4" s="53"/>
      <c r="C4" s="53"/>
      <c r="D4" s="46">
        <v>32</v>
      </c>
      <c r="E4" s="46">
        <v>20</v>
      </c>
      <c r="F4" s="46">
        <v>4</v>
      </c>
      <c r="G4" s="46">
        <v>5</v>
      </c>
      <c r="H4" s="46">
        <v>4</v>
      </c>
      <c r="I4" s="46">
        <v>8</v>
      </c>
      <c r="J4" s="35">
        <v>10</v>
      </c>
      <c r="K4" s="29">
        <f t="shared" ref="K4:K12" si="0">SUM(D4:J4)</f>
        <v>83</v>
      </c>
      <c r="L4" s="7"/>
      <c r="M4" s="7"/>
    </row>
    <row r="5" spans="1:13" x14ac:dyDescent="0.2">
      <c r="A5" s="53" t="str">
        <f>[1]Evaluation!A14</f>
        <v>AUTOARCH</v>
      </c>
      <c r="B5" s="53"/>
      <c r="C5" s="53"/>
      <c r="D5" s="46">
        <v>24</v>
      </c>
      <c r="E5" s="46">
        <v>10</v>
      </c>
      <c r="F5" s="46">
        <v>2</v>
      </c>
      <c r="G5" s="46">
        <v>3</v>
      </c>
      <c r="H5" s="46">
        <v>2</v>
      </c>
      <c r="I5" s="46">
        <v>4</v>
      </c>
      <c r="J5" s="35">
        <v>10</v>
      </c>
      <c r="K5" s="29">
        <f t="shared" si="0"/>
        <v>55</v>
      </c>
      <c r="L5" s="7"/>
      <c r="M5" s="7"/>
    </row>
    <row r="6" spans="1:13" x14ac:dyDescent="0.2">
      <c r="A6" s="53" t="str">
        <f>[1]Evaluation!A15</f>
        <v>Brave + KSQ</v>
      </c>
      <c r="B6" s="53"/>
      <c r="C6" s="53"/>
      <c r="D6" s="46">
        <v>24</v>
      </c>
      <c r="E6" s="46">
        <v>15</v>
      </c>
      <c r="F6" s="46">
        <v>3</v>
      </c>
      <c r="G6" s="46">
        <v>3</v>
      </c>
      <c r="H6" s="46">
        <v>3</v>
      </c>
      <c r="I6" s="46">
        <v>6</v>
      </c>
      <c r="J6" s="35">
        <v>10</v>
      </c>
      <c r="K6" s="29">
        <f t="shared" si="0"/>
        <v>64</v>
      </c>
      <c r="L6" s="7"/>
      <c r="M6" s="7"/>
    </row>
    <row r="7" spans="1:13" x14ac:dyDescent="0.2">
      <c r="A7" s="53" t="str">
        <f>[1]Evaluation!A16</f>
        <v>Brown Reynolds Watford</v>
      </c>
      <c r="B7" s="53"/>
      <c r="C7" s="53"/>
      <c r="D7" s="46">
        <v>16</v>
      </c>
      <c r="E7" s="46">
        <v>15</v>
      </c>
      <c r="F7" s="46">
        <v>3</v>
      </c>
      <c r="G7" s="46">
        <v>3</v>
      </c>
      <c r="H7" s="46">
        <v>3</v>
      </c>
      <c r="I7" s="46">
        <v>4</v>
      </c>
      <c r="J7" s="35">
        <v>10</v>
      </c>
      <c r="K7" s="29">
        <f t="shared" si="0"/>
        <v>54</v>
      </c>
      <c r="L7" s="7"/>
      <c r="M7" s="7"/>
    </row>
    <row r="8" spans="1:13" x14ac:dyDescent="0.2">
      <c r="A8" s="53" t="str">
        <f>[1]Evaluation!A17</f>
        <v>EYP</v>
      </c>
      <c r="B8" s="53"/>
      <c r="C8" s="53"/>
      <c r="D8" s="46">
        <v>32</v>
      </c>
      <c r="E8" s="46">
        <v>20</v>
      </c>
      <c r="F8" s="46">
        <v>3</v>
      </c>
      <c r="G8" s="46">
        <v>4</v>
      </c>
      <c r="H8" s="46">
        <v>4</v>
      </c>
      <c r="I8" s="46">
        <v>8</v>
      </c>
      <c r="J8" s="35">
        <v>10</v>
      </c>
      <c r="K8" s="29">
        <f t="shared" si="0"/>
        <v>81</v>
      </c>
      <c r="L8" s="7"/>
      <c r="M8" s="7"/>
    </row>
    <row r="9" spans="1:13" x14ac:dyDescent="0.2">
      <c r="A9" s="53" t="str">
        <f>[1]Evaluation!A18</f>
        <v>GFF</v>
      </c>
      <c r="B9" s="53"/>
      <c r="C9" s="53"/>
      <c r="D9" s="46">
        <v>24</v>
      </c>
      <c r="E9" s="46">
        <v>10</v>
      </c>
      <c r="F9" s="46">
        <v>2</v>
      </c>
      <c r="G9" s="46">
        <v>3</v>
      </c>
      <c r="H9" s="46">
        <v>2</v>
      </c>
      <c r="I9" s="46">
        <v>2</v>
      </c>
      <c r="J9" s="35">
        <v>10</v>
      </c>
      <c r="K9" s="29">
        <f t="shared" si="0"/>
        <v>53</v>
      </c>
      <c r="L9" s="7"/>
      <c r="M9" s="7"/>
    </row>
    <row r="10" spans="1:13" x14ac:dyDescent="0.2">
      <c r="A10" s="53" t="str">
        <f>[1]Evaluation!A19</f>
        <v>HKS</v>
      </c>
      <c r="B10" s="53"/>
      <c r="C10" s="53"/>
      <c r="D10" s="46">
        <v>24</v>
      </c>
      <c r="E10" s="46">
        <v>15</v>
      </c>
      <c r="F10" s="46">
        <v>3</v>
      </c>
      <c r="G10" s="46">
        <v>5</v>
      </c>
      <c r="H10" s="46">
        <v>3</v>
      </c>
      <c r="I10" s="46">
        <v>6</v>
      </c>
      <c r="J10" s="35">
        <v>10</v>
      </c>
      <c r="K10" s="29">
        <f t="shared" si="0"/>
        <v>66</v>
      </c>
      <c r="L10" s="7"/>
      <c r="M10" s="7"/>
    </row>
    <row r="11" spans="1:13" x14ac:dyDescent="0.2">
      <c r="A11" s="53" t="str">
        <f>[1]Evaluation!A20</f>
        <v>HOK</v>
      </c>
      <c r="B11" s="53"/>
      <c r="C11" s="53"/>
      <c r="D11" s="46">
        <v>32</v>
      </c>
      <c r="E11" s="46">
        <v>20</v>
      </c>
      <c r="F11" s="46">
        <v>4</v>
      </c>
      <c r="G11" s="46">
        <v>4</v>
      </c>
      <c r="H11" s="46">
        <v>4</v>
      </c>
      <c r="I11" s="46">
        <v>8</v>
      </c>
      <c r="J11" s="35">
        <v>10</v>
      </c>
      <c r="K11" s="29">
        <f t="shared" si="0"/>
        <v>82</v>
      </c>
      <c r="L11" s="7"/>
      <c r="M11" s="7"/>
    </row>
    <row r="12" spans="1:13" x14ac:dyDescent="0.2">
      <c r="A12" s="53" t="str">
        <f>[1]Evaluation!A21</f>
        <v>IBI Group</v>
      </c>
      <c r="B12" s="53"/>
      <c r="C12" s="53"/>
      <c r="D12" s="46">
        <v>16</v>
      </c>
      <c r="E12" s="46">
        <v>15</v>
      </c>
      <c r="F12" s="46">
        <v>3</v>
      </c>
      <c r="G12" s="46">
        <v>3</v>
      </c>
      <c r="H12" s="46">
        <v>2</v>
      </c>
      <c r="I12" s="46">
        <v>4</v>
      </c>
      <c r="J12" s="35">
        <v>10</v>
      </c>
      <c r="K12" s="29">
        <f t="shared" si="0"/>
        <v>53</v>
      </c>
      <c r="L12" s="7"/>
      <c r="M12" s="7"/>
    </row>
    <row r="13" spans="1:13" x14ac:dyDescent="0.2">
      <c r="A13" s="53" t="str">
        <f>[1]Evaluation!A22</f>
        <v>Kirksey + Populous</v>
      </c>
      <c r="B13" s="53"/>
      <c r="C13" s="53"/>
      <c r="D13" s="46">
        <v>32</v>
      </c>
      <c r="E13" s="46">
        <v>20</v>
      </c>
      <c r="F13" s="46">
        <v>4</v>
      </c>
      <c r="G13" s="46">
        <v>4</v>
      </c>
      <c r="H13" s="46">
        <v>3</v>
      </c>
      <c r="I13" s="46">
        <v>10</v>
      </c>
      <c r="J13" s="35">
        <v>10</v>
      </c>
      <c r="K13" s="29">
        <f t="shared" ref="K13:K22" si="1">SUM(D13:J13)</f>
        <v>83</v>
      </c>
      <c r="L13" s="7"/>
      <c r="M13" s="7"/>
    </row>
    <row r="14" spans="1:13" x14ac:dyDescent="0.2">
      <c r="A14" s="53" t="str">
        <f>[1]Evaluation!A23</f>
        <v>Marmon Mok + Smith &amp; Co</v>
      </c>
      <c r="B14" s="53"/>
      <c r="C14" s="53"/>
      <c r="D14" s="46">
        <v>16</v>
      </c>
      <c r="E14" s="46">
        <v>10</v>
      </c>
      <c r="F14" s="46">
        <v>2</v>
      </c>
      <c r="G14" s="46">
        <v>2</v>
      </c>
      <c r="H14" s="46">
        <v>3</v>
      </c>
      <c r="I14" s="46">
        <v>6</v>
      </c>
      <c r="J14" s="35">
        <v>10</v>
      </c>
      <c r="K14" s="29">
        <f t="shared" si="1"/>
        <v>49</v>
      </c>
      <c r="L14" s="7"/>
      <c r="M14" s="7"/>
    </row>
    <row r="15" spans="1:13" x14ac:dyDescent="0.2">
      <c r="A15" s="53" t="str">
        <f>[1]Evaluation!A24</f>
        <v>Moody Nolan</v>
      </c>
      <c r="B15" s="53"/>
      <c r="C15" s="53"/>
      <c r="D15" s="46">
        <v>16</v>
      </c>
      <c r="E15" s="46">
        <v>10</v>
      </c>
      <c r="F15" s="46">
        <v>2</v>
      </c>
      <c r="G15" s="46">
        <v>3</v>
      </c>
      <c r="H15" s="46">
        <v>3</v>
      </c>
      <c r="I15" s="46">
        <v>4</v>
      </c>
      <c r="J15" s="35">
        <v>10</v>
      </c>
      <c r="K15" s="29">
        <f t="shared" si="1"/>
        <v>48</v>
      </c>
      <c r="L15" s="7"/>
      <c r="M15" s="7"/>
    </row>
    <row r="16" spans="1:13" x14ac:dyDescent="0.2">
      <c r="A16" s="53" t="str">
        <f>[1]Evaluation!A25</f>
        <v>ParkinsWill</v>
      </c>
      <c r="B16" s="53"/>
      <c r="C16" s="53"/>
      <c r="D16" s="46">
        <v>24</v>
      </c>
      <c r="E16" s="46">
        <v>15</v>
      </c>
      <c r="F16" s="46">
        <v>3</v>
      </c>
      <c r="G16" s="46">
        <v>5</v>
      </c>
      <c r="H16" s="46">
        <v>3</v>
      </c>
      <c r="I16" s="46">
        <v>6</v>
      </c>
      <c r="J16" s="35">
        <v>10</v>
      </c>
      <c r="K16" s="29">
        <f t="shared" si="1"/>
        <v>66</v>
      </c>
      <c r="L16" s="7"/>
      <c r="M16" s="7"/>
    </row>
    <row r="17" spans="1:13" x14ac:dyDescent="0.2">
      <c r="A17" s="53" t="str">
        <f>[1]Evaluation!A26</f>
        <v>PBK</v>
      </c>
      <c r="B17" s="53"/>
      <c r="C17" s="53"/>
      <c r="D17" s="46">
        <v>32</v>
      </c>
      <c r="E17" s="46">
        <v>20</v>
      </c>
      <c r="F17" s="46">
        <v>4</v>
      </c>
      <c r="G17" s="46">
        <v>5</v>
      </c>
      <c r="H17" s="46">
        <v>4</v>
      </c>
      <c r="I17" s="46">
        <v>10</v>
      </c>
      <c r="J17" s="35">
        <v>10</v>
      </c>
      <c r="K17" s="29">
        <f t="shared" si="1"/>
        <v>85</v>
      </c>
      <c r="L17" s="7"/>
      <c r="M17" s="7"/>
    </row>
    <row r="18" spans="1:13" x14ac:dyDescent="0.2">
      <c r="A18" s="53" t="str">
        <f>[1]Evaluation!A27</f>
        <v>PGAL</v>
      </c>
      <c r="B18" s="53"/>
      <c r="C18" s="53"/>
      <c r="D18" s="46">
        <v>32</v>
      </c>
      <c r="E18" s="46">
        <v>20</v>
      </c>
      <c r="F18" s="46">
        <v>4</v>
      </c>
      <c r="G18" s="46">
        <v>4</v>
      </c>
      <c r="H18" s="46">
        <v>3</v>
      </c>
      <c r="I18" s="46">
        <v>6</v>
      </c>
      <c r="J18" s="35">
        <v>10</v>
      </c>
      <c r="K18" s="29">
        <f t="shared" si="1"/>
        <v>79</v>
      </c>
      <c r="L18" s="7"/>
      <c r="M18" s="7"/>
    </row>
    <row r="19" spans="1:13" x14ac:dyDescent="0.2">
      <c r="A19" s="53" t="str">
        <f>[1]Evaluation!A28</f>
        <v>Powers Brown Architecture</v>
      </c>
      <c r="B19" s="53"/>
      <c r="C19" s="53"/>
      <c r="D19" s="46">
        <v>24</v>
      </c>
      <c r="E19" s="46">
        <v>15</v>
      </c>
      <c r="F19" s="46">
        <v>3</v>
      </c>
      <c r="G19" s="46">
        <v>3</v>
      </c>
      <c r="H19" s="46">
        <v>3</v>
      </c>
      <c r="I19" s="46">
        <v>2</v>
      </c>
      <c r="J19" s="35">
        <v>10</v>
      </c>
      <c r="K19" s="29">
        <f t="shared" si="1"/>
        <v>60</v>
      </c>
      <c r="L19" s="7"/>
      <c r="M19" s="7"/>
    </row>
    <row r="20" spans="1:13" x14ac:dyDescent="0.2">
      <c r="A20" s="53" t="str">
        <f>[1]Evaluation!A29</f>
        <v>RogersPartners</v>
      </c>
      <c r="B20" s="53"/>
      <c r="C20" s="53"/>
      <c r="D20" s="46">
        <v>24</v>
      </c>
      <c r="E20" s="46">
        <v>10</v>
      </c>
      <c r="F20" s="46">
        <v>3</v>
      </c>
      <c r="G20" s="46">
        <v>3</v>
      </c>
      <c r="H20" s="46">
        <v>3</v>
      </c>
      <c r="I20" s="46">
        <v>2</v>
      </c>
      <c r="J20" s="35">
        <v>10</v>
      </c>
      <c r="K20" s="29">
        <f t="shared" si="1"/>
        <v>55</v>
      </c>
      <c r="L20" s="7"/>
      <c r="M20" s="7"/>
    </row>
    <row r="21" spans="1:13" x14ac:dyDescent="0.2">
      <c r="A21" s="53" t="str">
        <f>[1]Evaluation!A30</f>
        <v>Smith Group</v>
      </c>
      <c r="B21" s="53"/>
      <c r="C21" s="53"/>
      <c r="D21" s="46">
        <v>24</v>
      </c>
      <c r="E21" s="46">
        <v>15</v>
      </c>
      <c r="F21" s="46">
        <v>3</v>
      </c>
      <c r="G21" s="46">
        <v>3</v>
      </c>
      <c r="H21" s="46">
        <v>3</v>
      </c>
      <c r="I21" s="46">
        <v>6</v>
      </c>
      <c r="J21" s="35">
        <v>10</v>
      </c>
      <c r="K21" s="29">
        <f t="shared" si="1"/>
        <v>64</v>
      </c>
      <c r="L21" s="7"/>
      <c r="M21" s="7"/>
    </row>
    <row r="22" spans="1:13" x14ac:dyDescent="0.2">
      <c r="A22" s="53" t="str">
        <f>[1]Evaluation!A31</f>
        <v>Stantec</v>
      </c>
      <c r="B22" s="53"/>
      <c r="C22" s="53"/>
      <c r="D22" s="46">
        <v>16</v>
      </c>
      <c r="E22" s="46">
        <v>10</v>
      </c>
      <c r="F22" s="46">
        <v>2</v>
      </c>
      <c r="G22" s="46">
        <v>1</v>
      </c>
      <c r="H22" s="46">
        <v>2</v>
      </c>
      <c r="I22" s="46">
        <v>6</v>
      </c>
      <c r="J22" s="35">
        <v>10</v>
      </c>
      <c r="K22" s="29">
        <f t="shared" si="1"/>
        <v>47</v>
      </c>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20">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6:C6"/>
    <mergeCell ref="A3:C3"/>
    <mergeCell ref="A4:C4"/>
    <mergeCell ref="A5:C5"/>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L33" sqref="L33"/>
    </sheetView>
  </sheetViews>
  <sheetFormatPr defaultRowHeight="12.75" x14ac:dyDescent="0.2"/>
  <cols>
    <col min="4" max="9" width="9.28515625" bestFit="1" customWidth="1"/>
    <col min="10" max="10" width="1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2"/>
      <c r="B3" s="52"/>
      <c r="C3" s="52"/>
      <c r="D3" s="32" t="s">
        <v>6</v>
      </c>
      <c r="E3" s="32" t="s">
        <v>7</v>
      </c>
      <c r="F3" s="32" t="s">
        <v>8</v>
      </c>
      <c r="G3" s="32" t="s">
        <v>9</v>
      </c>
      <c r="H3" s="32" t="s">
        <v>17</v>
      </c>
      <c r="I3" s="32" t="s">
        <v>18</v>
      </c>
      <c r="J3" s="34" t="s">
        <v>20</v>
      </c>
      <c r="K3" s="33" t="s">
        <v>14</v>
      </c>
      <c r="L3" s="6"/>
      <c r="M3" s="6"/>
      <c r="N3" s="7"/>
      <c r="O3" s="7"/>
    </row>
    <row r="4" spans="1:15" x14ac:dyDescent="0.2">
      <c r="A4" s="53" t="str">
        <f>[1]Evaluation!A13</f>
        <v>Atkins</v>
      </c>
      <c r="B4" s="53"/>
      <c r="C4" s="53"/>
      <c r="D4" s="48">
        <v>32</v>
      </c>
      <c r="E4" s="48">
        <v>20</v>
      </c>
      <c r="F4" s="48">
        <v>4</v>
      </c>
      <c r="G4" s="48">
        <v>5</v>
      </c>
      <c r="H4" s="48">
        <v>4</v>
      </c>
      <c r="I4" s="48">
        <v>6</v>
      </c>
      <c r="J4" s="35">
        <v>10</v>
      </c>
      <c r="K4" s="29">
        <f t="shared" ref="K4:K12" si="0">SUM(D4:J4)</f>
        <v>81</v>
      </c>
      <c r="L4" s="7"/>
      <c r="M4" s="7"/>
      <c r="N4" s="7"/>
      <c r="O4" s="7"/>
    </row>
    <row r="5" spans="1:15" x14ac:dyDescent="0.2">
      <c r="A5" s="53" t="str">
        <f>[1]Evaluation!A14</f>
        <v>AUTOARCH</v>
      </c>
      <c r="B5" s="53"/>
      <c r="C5" s="53"/>
      <c r="D5" s="48">
        <v>24</v>
      </c>
      <c r="E5" s="48">
        <v>15</v>
      </c>
      <c r="F5" s="48">
        <v>3</v>
      </c>
      <c r="G5" s="48">
        <v>2</v>
      </c>
      <c r="H5" s="48">
        <v>3</v>
      </c>
      <c r="I5" s="48">
        <v>4</v>
      </c>
      <c r="J5" s="35">
        <v>10</v>
      </c>
      <c r="K5" s="29">
        <f t="shared" si="0"/>
        <v>61</v>
      </c>
      <c r="L5" s="7"/>
      <c r="M5" s="7"/>
      <c r="N5" s="7"/>
      <c r="O5" s="7"/>
    </row>
    <row r="6" spans="1:15" x14ac:dyDescent="0.2">
      <c r="A6" s="53" t="str">
        <f>[1]Evaluation!A15</f>
        <v>Brave + KSQ</v>
      </c>
      <c r="B6" s="53"/>
      <c r="C6" s="53"/>
      <c r="D6" s="48">
        <v>24</v>
      </c>
      <c r="E6" s="48">
        <v>15</v>
      </c>
      <c r="F6" s="48">
        <v>3</v>
      </c>
      <c r="G6" s="48">
        <v>3</v>
      </c>
      <c r="H6" s="48">
        <v>3</v>
      </c>
      <c r="I6" s="48">
        <v>6</v>
      </c>
      <c r="J6" s="35">
        <v>10</v>
      </c>
      <c r="K6" s="29">
        <f t="shared" si="0"/>
        <v>64</v>
      </c>
      <c r="L6" s="7"/>
      <c r="M6" s="7"/>
      <c r="N6" s="7"/>
      <c r="O6" s="7"/>
    </row>
    <row r="7" spans="1:15" x14ac:dyDescent="0.2">
      <c r="A7" s="53" t="str">
        <f>[1]Evaluation!A16</f>
        <v>Brown Reynolds Watford</v>
      </c>
      <c r="B7" s="53"/>
      <c r="C7" s="53"/>
      <c r="D7" s="48">
        <v>24</v>
      </c>
      <c r="E7" s="48">
        <v>15</v>
      </c>
      <c r="F7" s="48">
        <v>3</v>
      </c>
      <c r="G7" s="48">
        <v>3</v>
      </c>
      <c r="H7" s="48">
        <v>3</v>
      </c>
      <c r="I7" s="48">
        <v>4</v>
      </c>
      <c r="J7" s="35">
        <v>10</v>
      </c>
      <c r="K7" s="29">
        <f t="shared" si="0"/>
        <v>62</v>
      </c>
      <c r="L7" s="7"/>
      <c r="M7" s="7"/>
      <c r="N7" s="7"/>
      <c r="O7" s="7"/>
    </row>
    <row r="8" spans="1:15" x14ac:dyDescent="0.2">
      <c r="A8" s="53" t="str">
        <f>[1]Evaluation!A17</f>
        <v>EYP</v>
      </c>
      <c r="B8" s="53"/>
      <c r="C8" s="53"/>
      <c r="D8" s="48">
        <v>32</v>
      </c>
      <c r="E8" s="48">
        <v>15</v>
      </c>
      <c r="F8" s="48">
        <v>3</v>
      </c>
      <c r="G8" s="48">
        <v>4</v>
      </c>
      <c r="H8" s="48">
        <v>3</v>
      </c>
      <c r="I8" s="48">
        <v>6</v>
      </c>
      <c r="J8" s="35">
        <v>10</v>
      </c>
      <c r="K8" s="29">
        <f t="shared" si="0"/>
        <v>73</v>
      </c>
      <c r="L8" s="7"/>
      <c r="M8" s="7"/>
      <c r="N8" s="7"/>
      <c r="O8" s="7"/>
    </row>
    <row r="9" spans="1:15" x14ac:dyDescent="0.2">
      <c r="A9" s="53" t="str">
        <f>[1]Evaluation!A18</f>
        <v>GFF</v>
      </c>
      <c r="B9" s="53"/>
      <c r="C9" s="53"/>
      <c r="D9" s="48">
        <v>24</v>
      </c>
      <c r="E9" s="48">
        <v>15</v>
      </c>
      <c r="F9" s="48">
        <v>3</v>
      </c>
      <c r="G9" s="48">
        <v>3</v>
      </c>
      <c r="H9" s="48">
        <v>3</v>
      </c>
      <c r="I9" s="48">
        <v>8</v>
      </c>
      <c r="J9" s="35">
        <v>10</v>
      </c>
      <c r="K9" s="29">
        <f t="shared" si="0"/>
        <v>66</v>
      </c>
      <c r="L9" s="7"/>
      <c r="M9" s="7"/>
      <c r="N9" s="7"/>
      <c r="O9" s="7"/>
    </row>
    <row r="10" spans="1:15" x14ac:dyDescent="0.2">
      <c r="A10" s="53" t="str">
        <f>[1]Evaluation!A19</f>
        <v>HKS</v>
      </c>
      <c r="B10" s="53"/>
      <c r="C10" s="53"/>
      <c r="D10" s="48">
        <v>32</v>
      </c>
      <c r="E10" s="48">
        <v>20</v>
      </c>
      <c r="F10" s="48">
        <v>4</v>
      </c>
      <c r="G10" s="48">
        <v>4</v>
      </c>
      <c r="H10" s="48">
        <v>4</v>
      </c>
      <c r="I10" s="48">
        <v>8</v>
      </c>
      <c r="J10" s="35">
        <v>10</v>
      </c>
      <c r="K10" s="29">
        <f t="shared" si="0"/>
        <v>82</v>
      </c>
      <c r="L10" s="7"/>
      <c r="M10" s="7"/>
    </row>
    <row r="11" spans="1:15" x14ac:dyDescent="0.2">
      <c r="A11" s="53" t="str">
        <f>[1]Evaluation!A20</f>
        <v>HOK</v>
      </c>
      <c r="B11" s="53"/>
      <c r="C11" s="53"/>
      <c r="D11" s="48">
        <v>24</v>
      </c>
      <c r="E11" s="48">
        <v>15</v>
      </c>
      <c r="F11" s="48">
        <v>3</v>
      </c>
      <c r="G11" s="48">
        <v>5</v>
      </c>
      <c r="H11" s="48">
        <v>3</v>
      </c>
      <c r="I11" s="48">
        <v>6</v>
      </c>
      <c r="J11" s="35">
        <v>10</v>
      </c>
      <c r="K11" s="29">
        <f t="shared" si="0"/>
        <v>66</v>
      </c>
      <c r="L11" s="7"/>
      <c r="M11" s="7"/>
    </row>
    <row r="12" spans="1:15" x14ac:dyDescent="0.2">
      <c r="A12" s="53" t="str">
        <f>[1]Evaluation!A21</f>
        <v>IBI Group</v>
      </c>
      <c r="B12" s="53"/>
      <c r="C12" s="53"/>
      <c r="D12" s="48">
        <v>24</v>
      </c>
      <c r="E12" s="48">
        <v>20</v>
      </c>
      <c r="F12" s="48">
        <v>3</v>
      </c>
      <c r="G12" s="48">
        <v>2</v>
      </c>
      <c r="H12" s="48">
        <v>3</v>
      </c>
      <c r="I12" s="48">
        <v>4</v>
      </c>
      <c r="J12" s="35">
        <v>10</v>
      </c>
      <c r="K12" s="29">
        <f t="shared" si="0"/>
        <v>66</v>
      </c>
      <c r="L12" s="7"/>
      <c r="M12" s="7"/>
    </row>
    <row r="13" spans="1:15" x14ac:dyDescent="0.2">
      <c r="A13" s="53" t="str">
        <f>[1]Evaluation!A22</f>
        <v>Kirksey + Populous</v>
      </c>
      <c r="B13" s="53"/>
      <c r="C13" s="53"/>
      <c r="D13" s="48">
        <v>32</v>
      </c>
      <c r="E13" s="48">
        <v>20</v>
      </c>
      <c r="F13" s="48">
        <v>4</v>
      </c>
      <c r="G13" s="48">
        <v>2</v>
      </c>
      <c r="H13" s="48">
        <v>4</v>
      </c>
      <c r="I13" s="48">
        <v>8</v>
      </c>
      <c r="J13" s="35">
        <v>10</v>
      </c>
      <c r="K13" s="29">
        <f t="shared" ref="K13:K22" si="1">SUM(D13:J13)</f>
        <v>80</v>
      </c>
      <c r="L13" s="7"/>
      <c r="M13" s="7"/>
    </row>
    <row r="14" spans="1:15" x14ac:dyDescent="0.2">
      <c r="A14" s="53" t="str">
        <f>[1]Evaluation!A23</f>
        <v>Marmon Mok + Smith &amp; Co</v>
      </c>
      <c r="B14" s="53"/>
      <c r="C14" s="53"/>
      <c r="D14" s="48">
        <v>24</v>
      </c>
      <c r="E14" s="48">
        <v>15</v>
      </c>
      <c r="F14" s="48">
        <v>3</v>
      </c>
      <c r="G14" s="48">
        <v>2</v>
      </c>
      <c r="H14" s="48">
        <v>3</v>
      </c>
      <c r="I14" s="48">
        <v>6</v>
      </c>
      <c r="J14" s="35">
        <v>10</v>
      </c>
      <c r="K14" s="29">
        <f t="shared" si="1"/>
        <v>63</v>
      </c>
      <c r="L14" s="7"/>
      <c r="M14" s="7"/>
    </row>
    <row r="15" spans="1:15" x14ac:dyDescent="0.2">
      <c r="A15" s="53" t="str">
        <f>[1]Evaluation!A24</f>
        <v>Moody Nolan</v>
      </c>
      <c r="B15" s="53"/>
      <c r="C15" s="53"/>
      <c r="D15" s="48">
        <v>24</v>
      </c>
      <c r="E15" s="48">
        <v>15</v>
      </c>
      <c r="F15" s="48">
        <v>3</v>
      </c>
      <c r="G15" s="48">
        <v>3</v>
      </c>
      <c r="H15" s="48">
        <v>3</v>
      </c>
      <c r="I15" s="48">
        <v>6</v>
      </c>
      <c r="J15" s="35">
        <v>10</v>
      </c>
      <c r="K15" s="29">
        <f t="shared" si="1"/>
        <v>64</v>
      </c>
      <c r="L15" s="7"/>
      <c r="M15" s="7"/>
    </row>
    <row r="16" spans="1:15" x14ac:dyDescent="0.2">
      <c r="A16" s="53" t="str">
        <f>[1]Evaluation!A25</f>
        <v>ParkinsWill</v>
      </c>
      <c r="B16" s="53"/>
      <c r="C16" s="53"/>
      <c r="D16" s="48">
        <v>32</v>
      </c>
      <c r="E16" s="48">
        <v>20</v>
      </c>
      <c r="F16" s="48">
        <v>4</v>
      </c>
      <c r="G16" s="48">
        <v>5</v>
      </c>
      <c r="H16" s="48">
        <v>4</v>
      </c>
      <c r="I16" s="48">
        <v>6</v>
      </c>
      <c r="J16" s="35">
        <v>10</v>
      </c>
      <c r="K16" s="29">
        <f t="shared" si="1"/>
        <v>81</v>
      </c>
      <c r="L16" s="7"/>
      <c r="M16" s="7"/>
    </row>
    <row r="17" spans="1:13" x14ac:dyDescent="0.2">
      <c r="A17" s="53" t="str">
        <f>[1]Evaluation!A26</f>
        <v>PBK</v>
      </c>
      <c r="B17" s="53"/>
      <c r="C17" s="53"/>
      <c r="D17" s="48">
        <v>32</v>
      </c>
      <c r="E17" s="48">
        <v>20</v>
      </c>
      <c r="F17" s="48">
        <v>4</v>
      </c>
      <c r="G17" s="48">
        <v>3</v>
      </c>
      <c r="H17" s="48">
        <v>3</v>
      </c>
      <c r="I17" s="48">
        <v>6</v>
      </c>
      <c r="J17" s="35">
        <v>10</v>
      </c>
      <c r="K17" s="29">
        <f t="shared" si="1"/>
        <v>78</v>
      </c>
      <c r="L17" s="7"/>
      <c r="M17" s="7"/>
    </row>
    <row r="18" spans="1:13" x14ac:dyDescent="0.2">
      <c r="A18" s="53" t="str">
        <f>[1]Evaluation!A27</f>
        <v>PGAL</v>
      </c>
      <c r="B18" s="53"/>
      <c r="C18" s="53"/>
      <c r="D18" s="48">
        <v>32</v>
      </c>
      <c r="E18" s="48">
        <v>20</v>
      </c>
      <c r="F18" s="48">
        <v>4</v>
      </c>
      <c r="G18" s="48">
        <v>4</v>
      </c>
      <c r="H18" s="48">
        <v>4</v>
      </c>
      <c r="I18" s="48">
        <v>6</v>
      </c>
      <c r="J18" s="35">
        <v>10</v>
      </c>
      <c r="K18" s="29">
        <f t="shared" si="1"/>
        <v>80</v>
      </c>
      <c r="L18" s="7"/>
      <c r="M18" s="7"/>
    </row>
    <row r="19" spans="1:13" x14ac:dyDescent="0.2">
      <c r="A19" s="53" t="str">
        <f>[1]Evaluation!A28</f>
        <v>Powers Brown Architecture</v>
      </c>
      <c r="B19" s="53"/>
      <c r="C19" s="53"/>
      <c r="D19" s="48">
        <v>32</v>
      </c>
      <c r="E19" s="48">
        <v>15</v>
      </c>
      <c r="F19" s="48">
        <v>3</v>
      </c>
      <c r="G19" s="48">
        <v>2</v>
      </c>
      <c r="H19" s="48">
        <v>4</v>
      </c>
      <c r="I19" s="48">
        <v>6</v>
      </c>
      <c r="J19" s="35">
        <v>10</v>
      </c>
      <c r="K19" s="29">
        <f t="shared" si="1"/>
        <v>72</v>
      </c>
      <c r="L19" s="7"/>
      <c r="M19" s="7"/>
    </row>
    <row r="20" spans="1:13" x14ac:dyDescent="0.2">
      <c r="A20" s="53" t="str">
        <f>[1]Evaluation!A29</f>
        <v>RogersPartners</v>
      </c>
      <c r="B20" s="53"/>
      <c r="C20" s="53"/>
      <c r="D20" s="48">
        <v>32</v>
      </c>
      <c r="E20" s="48">
        <v>15</v>
      </c>
      <c r="F20" s="48">
        <v>3</v>
      </c>
      <c r="G20" s="48">
        <v>2</v>
      </c>
      <c r="H20" s="48">
        <v>3</v>
      </c>
      <c r="I20" s="48">
        <v>6</v>
      </c>
      <c r="J20" s="35">
        <v>10</v>
      </c>
      <c r="K20" s="29">
        <f t="shared" si="1"/>
        <v>71</v>
      </c>
      <c r="L20" s="7"/>
      <c r="M20" s="7"/>
    </row>
    <row r="21" spans="1:13" x14ac:dyDescent="0.2">
      <c r="A21" s="53" t="str">
        <f>[1]Evaluation!A30</f>
        <v>Smith Group</v>
      </c>
      <c r="B21" s="53"/>
      <c r="C21" s="53"/>
      <c r="D21" s="48">
        <v>32</v>
      </c>
      <c r="E21" s="48">
        <v>20</v>
      </c>
      <c r="F21" s="48">
        <v>4</v>
      </c>
      <c r="G21" s="48">
        <v>5</v>
      </c>
      <c r="H21" s="48">
        <v>4</v>
      </c>
      <c r="I21" s="48">
        <v>8</v>
      </c>
      <c r="J21" s="35">
        <v>10</v>
      </c>
      <c r="K21" s="29">
        <f t="shared" si="1"/>
        <v>83</v>
      </c>
      <c r="L21" s="7"/>
      <c r="M21" s="7"/>
    </row>
    <row r="22" spans="1:13" x14ac:dyDescent="0.2">
      <c r="A22" s="53" t="str">
        <f>[1]Evaluation!A31</f>
        <v>Stantec</v>
      </c>
      <c r="B22" s="53"/>
      <c r="C22" s="53"/>
      <c r="D22" s="48">
        <v>32</v>
      </c>
      <c r="E22" s="48">
        <v>20</v>
      </c>
      <c r="F22" s="48">
        <v>4</v>
      </c>
      <c r="G22" s="48">
        <v>5</v>
      </c>
      <c r="H22" s="48">
        <v>4</v>
      </c>
      <c r="I22" s="48">
        <v>8</v>
      </c>
      <c r="J22" s="35">
        <v>10</v>
      </c>
      <c r="K22" s="29">
        <f t="shared" si="1"/>
        <v>83</v>
      </c>
      <c r="L22" s="7"/>
      <c r="M22" s="7"/>
    </row>
    <row r="23" spans="1:13" ht="15" x14ac:dyDescent="0.25">
      <c r="A23" s="7"/>
      <c r="B23" s="7"/>
      <c r="C23" s="7"/>
      <c r="D23" s="47"/>
      <c r="E23" s="47"/>
      <c r="F23" s="47"/>
      <c r="G23" s="47"/>
      <c r="H23" s="47"/>
      <c r="I23" s="47"/>
      <c r="J23" s="7"/>
      <c r="K23" s="7"/>
      <c r="L23" s="7"/>
      <c r="M23" s="7"/>
    </row>
    <row r="24" spans="1:13" ht="15" x14ac:dyDescent="0.25">
      <c r="A24" s="7"/>
      <c r="B24" s="7"/>
      <c r="C24" s="7"/>
      <c r="D24" s="47"/>
      <c r="E24" s="47"/>
      <c r="F24" s="47"/>
      <c r="G24" s="47"/>
      <c r="H24" s="47"/>
      <c r="I24" s="47"/>
      <c r="J24" s="7"/>
      <c r="K24" s="7"/>
      <c r="L24" s="7"/>
      <c r="M24" s="7"/>
    </row>
    <row r="25" spans="1:13" ht="15" x14ac:dyDescent="0.25">
      <c r="A25" s="7"/>
      <c r="B25" s="7"/>
      <c r="C25" s="7"/>
      <c r="D25" s="47"/>
      <c r="E25" s="47"/>
      <c r="F25" s="47"/>
      <c r="G25" s="47"/>
      <c r="H25" s="47"/>
      <c r="I25" s="47"/>
      <c r="J25" s="7"/>
      <c r="K25" s="7"/>
      <c r="L25" s="7"/>
      <c r="M25" s="7"/>
    </row>
    <row r="26" spans="1:13" ht="15" x14ac:dyDescent="0.25">
      <c r="A26" s="7"/>
      <c r="B26" s="7"/>
      <c r="C26" s="7"/>
      <c r="D26" s="47"/>
      <c r="E26" s="47"/>
      <c r="F26" s="47"/>
      <c r="G26" s="47"/>
      <c r="H26" s="47"/>
      <c r="I26" s="47"/>
      <c r="J26" s="7"/>
      <c r="K26" s="7"/>
      <c r="L26" s="7"/>
      <c r="M26" s="7"/>
    </row>
    <row r="27" spans="1:13" ht="15" x14ac:dyDescent="0.25">
      <c r="A27" s="7"/>
      <c r="B27" s="7"/>
      <c r="C27" s="7"/>
      <c r="D27" s="47"/>
      <c r="E27" s="47"/>
      <c r="F27" s="47"/>
      <c r="G27" s="47"/>
      <c r="H27" s="47"/>
      <c r="I27" s="47"/>
      <c r="J27" s="7"/>
      <c r="K27" s="7"/>
      <c r="L27" s="7"/>
      <c r="M27" s="7"/>
    </row>
  </sheetData>
  <mergeCells count="20">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H26" sqref="H26"/>
    </sheetView>
  </sheetViews>
  <sheetFormatPr defaultRowHeight="12.75" x14ac:dyDescent="0.2"/>
  <cols>
    <col min="1" max="3" width="9.140625" style="7"/>
    <col min="4" max="9" width="9.28515625" style="7" bestFit="1" customWidth="1"/>
    <col min="10" max="10" width="15" style="7" bestFit="1" customWidth="1"/>
    <col min="11" max="11" width="14.42578125" style="7" bestFit="1" customWidth="1"/>
    <col min="12" max="16384" width="9.140625" style="7"/>
  </cols>
  <sheetData>
    <row r="1" spans="1:13" ht="15.75" x14ac:dyDescent="0.25">
      <c r="A1" s="9" t="s">
        <v>0</v>
      </c>
      <c r="B1" s="8"/>
      <c r="C1" s="8"/>
      <c r="D1" s="8"/>
      <c r="E1" s="4"/>
      <c r="F1" s="4"/>
      <c r="G1" s="4"/>
      <c r="H1" s="4"/>
      <c r="I1" s="4"/>
    </row>
    <row r="2" spans="1:13" ht="15.75" x14ac:dyDescent="0.25">
      <c r="A2" s="4"/>
      <c r="B2" s="3"/>
      <c r="C2" s="3"/>
      <c r="D2" s="3"/>
      <c r="E2" s="3"/>
      <c r="F2" s="3"/>
      <c r="G2" s="3"/>
      <c r="H2" s="3"/>
      <c r="I2" s="3"/>
      <c r="J2" s="3"/>
    </row>
    <row r="3" spans="1:13" x14ac:dyDescent="0.2">
      <c r="A3" s="52"/>
      <c r="B3" s="52"/>
      <c r="C3" s="52"/>
      <c r="D3" s="32" t="s">
        <v>6</v>
      </c>
      <c r="E3" s="32" t="s">
        <v>7</v>
      </c>
      <c r="F3" s="32" t="s">
        <v>8</v>
      </c>
      <c r="G3" s="32" t="s">
        <v>9</v>
      </c>
      <c r="H3" s="32" t="s">
        <v>17</v>
      </c>
      <c r="I3" s="32" t="s">
        <v>18</v>
      </c>
      <c r="J3" s="34" t="s">
        <v>20</v>
      </c>
      <c r="K3" s="33" t="s">
        <v>14</v>
      </c>
      <c r="L3" s="6"/>
      <c r="M3" s="6"/>
    </row>
    <row r="4" spans="1:13" x14ac:dyDescent="0.2">
      <c r="A4" s="53" t="str">
        <f>[1]Evaluation!A13</f>
        <v>Atkins</v>
      </c>
      <c r="B4" s="53"/>
      <c r="C4" s="53"/>
      <c r="D4" s="49">
        <v>24</v>
      </c>
      <c r="E4" s="49">
        <v>15</v>
      </c>
      <c r="F4" s="49">
        <v>4</v>
      </c>
      <c r="G4" s="49">
        <v>3</v>
      </c>
      <c r="H4" s="49">
        <v>3</v>
      </c>
      <c r="I4" s="49">
        <v>8</v>
      </c>
      <c r="J4" s="35">
        <v>10</v>
      </c>
      <c r="K4" s="29">
        <f t="shared" ref="K4:K12" si="0">SUM(D4:J4)</f>
        <v>67</v>
      </c>
    </row>
    <row r="5" spans="1:13" x14ac:dyDescent="0.2">
      <c r="A5" s="53" t="str">
        <f>[1]Evaluation!A14</f>
        <v>AUTOARCH</v>
      </c>
      <c r="B5" s="53"/>
      <c r="C5" s="53"/>
      <c r="D5" s="49">
        <v>24</v>
      </c>
      <c r="E5" s="49">
        <v>17.5</v>
      </c>
      <c r="F5" s="49">
        <v>4</v>
      </c>
      <c r="G5" s="49">
        <v>3</v>
      </c>
      <c r="H5" s="49">
        <v>4</v>
      </c>
      <c r="I5" s="49">
        <v>8</v>
      </c>
      <c r="J5" s="35">
        <v>10</v>
      </c>
      <c r="K5" s="29">
        <f t="shared" si="0"/>
        <v>70.5</v>
      </c>
    </row>
    <row r="6" spans="1:13" x14ac:dyDescent="0.2">
      <c r="A6" s="53" t="str">
        <f>[1]Evaluation!A15</f>
        <v>Brave + KSQ</v>
      </c>
      <c r="B6" s="53"/>
      <c r="C6" s="53"/>
      <c r="D6" s="49">
        <v>16</v>
      </c>
      <c r="E6" s="49">
        <v>15</v>
      </c>
      <c r="F6" s="49">
        <v>3</v>
      </c>
      <c r="G6" s="49">
        <v>3</v>
      </c>
      <c r="H6" s="49">
        <v>3</v>
      </c>
      <c r="I6" s="49">
        <v>8</v>
      </c>
      <c r="J6" s="35">
        <v>10</v>
      </c>
      <c r="K6" s="29">
        <f t="shared" si="0"/>
        <v>58</v>
      </c>
    </row>
    <row r="7" spans="1:13" x14ac:dyDescent="0.2">
      <c r="A7" s="53" t="str">
        <f>[1]Evaluation!A16</f>
        <v>Brown Reynolds Watford</v>
      </c>
      <c r="B7" s="53"/>
      <c r="C7" s="53"/>
      <c r="D7" s="49">
        <v>24</v>
      </c>
      <c r="E7" s="49">
        <v>20</v>
      </c>
      <c r="F7" s="49">
        <v>3.5</v>
      </c>
      <c r="G7" s="49">
        <v>3</v>
      </c>
      <c r="H7" s="49">
        <v>4</v>
      </c>
      <c r="I7" s="49">
        <v>8</v>
      </c>
      <c r="J7" s="35">
        <v>10</v>
      </c>
      <c r="K7" s="29">
        <f t="shared" si="0"/>
        <v>72.5</v>
      </c>
    </row>
    <row r="8" spans="1:13" x14ac:dyDescent="0.2">
      <c r="A8" s="53" t="str">
        <f>[1]Evaluation!A17</f>
        <v>EYP</v>
      </c>
      <c r="B8" s="53"/>
      <c r="C8" s="53"/>
      <c r="D8" s="49">
        <v>24</v>
      </c>
      <c r="E8" s="49">
        <v>15</v>
      </c>
      <c r="F8" s="49">
        <v>4</v>
      </c>
      <c r="G8" s="49">
        <v>3</v>
      </c>
      <c r="H8" s="49">
        <v>3.5</v>
      </c>
      <c r="I8" s="49">
        <v>8</v>
      </c>
      <c r="J8" s="35">
        <v>10</v>
      </c>
      <c r="K8" s="29">
        <f t="shared" si="0"/>
        <v>67.5</v>
      </c>
    </row>
    <row r="9" spans="1:13" x14ac:dyDescent="0.2">
      <c r="A9" s="53" t="str">
        <f>[1]Evaluation!A18</f>
        <v>GFF</v>
      </c>
      <c r="B9" s="53"/>
      <c r="C9" s="53"/>
      <c r="D9" s="49">
        <v>28</v>
      </c>
      <c r="E9" s="49">
        <v>10</v>
      </c>
      <c r="F9" s="49">
        <v>3.5</v>
      </c>
      <c r="G9" s="49">
        <v>3</v>
      </c>
      <c r="H9" s="49">
        <v>3.5</v>
      </c>
      <c r="I9" s="49">
        <v>8</v>
      </c>
      <c r="J9" s="35">
        <v>10</v>
      </c>
      <c r="K9" s="29">
        <f t="shared" si="0"/>
        <v>66</v>
      </c>
    </row>
    <row r="10" spans="1:13" x14ac:dyDescent="0.2">
      <c r="A10" s="53" t="str">
        <f>[1]Evaluation!A19</f>
        <v>HKS</v>
      </c>
      <c r="B10" s="53"/>
      <c r="C10" s="53"/>
      <c r="D10" s="49">
        <v>32</v>
      </c>
      <c r="E10" s="49">
        <v>20</v>
      </c>
      <c r="F10" s="49">
        <v>4</v>
      </c>
      <c r="G10" s="49">
        <v>3</v>
      </c>
      <c r="H10" s="49">
        <v>4</v>
      </c>
      <c r="I10" s="49">
        <v>8</v>
      </c>
      <c r="J10" s="35">
        <v>10</v>
      </c>
      <c r="K10" s="29">
        <f t="shared" si="0"/>
        <v>81</v>
      </c>
    </row>
    <row r="11" spans="1:13" x14ac:dyDescent="0.2">
      <c r="A11" s="53" t="str">
        <f>[1]Evaluation!A20</f>
        <v>HOK</v>
      </c>
      <c r="B11" s="53"/>
      <c r="C11" s="53"/>
      <c r="D11" s="49">
        <v>36</v>
      </c>
      <c r="E11" s="49">
        <v>22.5</v>
      </c>
      <c r="F11" s="49">
        <v>4</v>
      </c>
      <c r="G11" s="49">
        <v>3</v>
      </c>
      <c r="H11" s="49">
        <v>4</v>
      </c>
      <c r="I11" s="49">
        <v>8</v>
      </c>
      <c r="J11" s="35">
        <v>10</v>
      </c>
      <c r="K11" s="29">
        <f t="shared" si="0"/>
        <v>87.5</v>
      </c>
    </row>
    <row r="12" spans="1:13" x14ac:dyDescent="0.2">
      <c r="A12" s="53" t="str">
        <f>[1]Evaluation!A21</f>
        <v>IBI Group</v>
      </c>
      <c r="B12" s="53"/>
      <c r="C12" s="53"/>
      <c r="D12" s="49">
        <v>16</v>
      </c>
      <c r="E12" s="49">
        <v>17.5</v>
      </c>
      <c r="F12" s="49">
        <v>3</v>
      </c>
      <c r="G12" s="49">
        <v>3</v>
      </c>
      <c r="H12" s="49">
        <v>3</v>
      </c>
      <c r="I12" s="49">
        <v>8</v>
      </c>
      <c r="J12" s="35">
        <v>10</v>
      </c>
      <c r="K12" s="29">
        <f t="shared" si="0"/>
        <v>60.5</v>
      </c>
    </row>
    <row r="13" spans="1:13" x14ac:dyDescent="0.2">
      <c r="A13" s="53" t="str">
        <f>[1]Evaluation!A22</f>
        <v>Kirksey + Populous</v>
      </c>
      <c r="B13" s="53"/>
      <c r="C13" s="53"/>
      <c r="D13" s="49">
        <v>32</v>
      </c>
      <c r="E13" s="49">
        <v>17.5</v>
      </c>
      <c r="F13" s="49">
        <v>4</v>
      </c>
      <c r="G13" s="49">
        <v>3</v>
      </c>
      <c r="H13" s="49">
        <v>4</v>
      </c>
      <c r="I13" s="49">
        <v>8</v>
      </c>
      <c r="J13" s="35">
        <v>10</v>
      </c>
      <c r="K13" s="29">
        <f t="shared" ref="K13:K22" si="1">SUM(D13:J13)</f>
        <v>78.5</v>
      </c>
    </row>
    <row r="14" spans="1:13" x14ac:dyDescent="0.2">
      <c r="A14" s="53" t="str">
        <f>[1]Evaluation!A23</f>
        <v>Marmon Mok + Smith &amp; Co</v>
      </c>
      <c r="B14" s="53"/>
      <c r="C14" s="53"/>
      <c r="D14" s="49">
        <v>28</v>
      </c>
      <c r="E14" s="49">
        <v>20</v>
      </c>
      <c r="F14" s="49">
        <v>4</v>
      </c>
      <c r="G14" s="49">
        <v>3</v>
      </c>
      <c r="H14" s="49">
        <v>4</v>
      </c>
      <c r="I14" s="49">
        <v>8</v>
      </c>
      <c r="J14" s="35">
        <v>10</v>
      </c>
      <c r="K14" s="29">
        <f t="shared" si="1"/>
        <v>77</v>
      </c>
    </row>
    <row r="15" spans="1:13" x14ac:dyDescent="0.2">
      <c r="A15" s="53" t="str">
        <f>[1]Evaluation!A24</f>
        <v>Moody Nolan</v>
      </c>
      <c r="B15" s="53"/>
      <c r="C15" s="53"/>
      <c r="D15" s="49">
        <v>32</v>
      </c>
      <c r="E15" s="49">
        <v>20</v>
      </c>
      <c r="F15" s="49">
        <v>4</v>
      </c>
      <c r="G15" s="49">
        <v>3</v>
      </c>
      <c r="H15" s="49">
        <v>4</v>
      </c>
      <c r="I15" s="49">
        <v>8</v>
      </c>
      <c r="J15" s="35">
        <v>10</v>
      </c>
      <c r="K15" s="29">
        <f t="shared" si="1"/>
        <v>81</v>
      </c>
    </row>
    <row r="16" spans="1:13" x14ac:dyDescent="0.2">
      <c r="A16" s="53" t="str">
        <f>[1]Evaluation!A25</f>
        <v>ParkinsWill</v>
      </c>
      <c r="B16" s="53"/>
      <c r="C16" s="53"/>
      <c r="D16" s="49">
        <v>32</v>
      </c>
      <c r="E16" s="49">
        <v>17.5</v>
      </c>
      <c r="F16" s="49">
        <v>4</v>
      </c>
      <c r="G16" s="49">
        <v>3</v>
      </c>
      <c r="H16" s="49">
        <v>4</v>
      </c>
      <c r="I16" s="49">
        <v>8</v>
      </c>
      <c r="J16" s="35">
        <v>10</v>
      </c>
      <c r="K16" s="29">
        <f t="shared" si="1"/>
        <v>78.5</v>
      </c>
    </row>
    <row r="17" spans="1:11" x14ac:dyDescent="0.2">
      <c r="A17" s="53" t="str">
        <f>[1]Evaluation!A26</f>
        <v>PBK</v>
      </c>
      <c r="B17" s="53"/>
      <c r="C17" s="53"/>
      <c r="D17" s="49">
        <v>28</v>
      </c>
      <c r="E17" s="49">
        <v>20</v>
      </c>
      <c r="F17" s="49">
        <v>4</v>
      </c>
      <c r="G17" s="49">
        <v>3</v>
      </c>
      <c r="H17" s="49">
        <v>4</v>
      </c>
      <c r="I17" s="49">
        <v>8</v>
      </c>
      <c r="J17" s="35">
        <v>10</v>
      </c>
      <c r="K17" s="29">
        <f t="shared" si="1"/>
        <v>77</v>
      </c>
    </row>
    <row r="18" spans="1:11" x14ac:dyDescent="0.2">
      <c r="A18" s="53" t="str">
        <f>[1]Evaluation!A27</f>
        <v>PGAL</v>
      </c>
      <c r="B18" s="53"/>
      <c r="C18" s="53"/>
      <c r="D18" s="49">
        <v>38.4</v>
      </c>
      <c r="E18" s="49">
        <v>22.5</v>
      </c>
      <c r="F18" s="49">
        <v>4.5</v>
      </c>
      <c r="G18" s="49">
        <v>3</v>
      </c>
      <c r="H18" s="49">
        <v>4</v>
      </c>
      <c r="I18" s="49">
        <v>8</v>
      </c>
      <c r="J18" s="35">
        <v>10</v>
      </c>
      <c r="K18" s="29">
        <f t="shared" si="1"/>
        <v>90.4</v>
      </c>
    </row>
    <row r="19" spans="1:11" x14ac:dyDescent="0.2">
      <c r="A19" s="53" t="str">
        <f>[1]Evaluation!A28</f>
        <v>Powers Brown Architecture</v>
      </c>
      <c r="B19" s="53"/>
      <c r="C19" s="53"/>
      <c r="D19" s="49">
        <v>24</v>
      </c>
      <c r="E19" s="49">
        <v>17.5</v>
      </c>
      <c r="F19" s="49">
        <v>3.5</v>
      </c>
      <c r="G19" s="49">
        <v>3</v>
      </c>
      <c r="H19" s="49">
        <v>3.5</v>
      </c>
      <c r="I19" s="49">
        <v>8</v>
      </c>
      <c r="J19" s="35">
        <v>10</v>
      </c>
      <c r="K19" s="29">
        <f t="shared" si="1"/>
        <v>69.5</v>
      </c>
    </row>
    <row r="20" spans="1:11" x14ac:dyDescent="0.2">
      <c r="A20" s="53" t="str">
        <f>[1]Evaluation!A29</f>
        <v>RogersPartners</v>
      </c>
      <c r="B20" s="53"/>
      <c r="C20" s="53"/>
      <c r="D20" s="49">
        <v>16</v>
      </c>
      <c r="E20" s="49">
        <v>15</v>
      </c>
      <c r="F20" s="49">
        <v>3</v>
      </c>
      <c r="G20" s="49">
        <v>3</v>
      </c>
      <c r="H20" s="49">
        <v>3</v>
      </c>
      <c r="I20" s="49">
        <v>8</v>
      </c>
      <c r="J20" s="35">
        <v>10</v>
      </c>
      <c r="K20" s="29">
        <f t="shared" si="1"/>
        <v>58</v>
      </c>
    </row>
    <row r="21" spans="1:11" x14ac:dyDescent="0.2">
      <c r="A21" s="53" t="str">
        <f>[1]Evaluation!A30</f>
        <v>Smith Group</v>
      </c>
      <c r="B21" s="53"/>
      <c r="C21" s="53"/>
      <c r="D21" s="49">
        <v>36</v>
      </c>
      <c r="E21" s="49">
        <v>22.5</v>
      </c>
      <c r="F21" s="49">
        <v>4</v>
      </c>
      <c r="G21" s="49">
        <v>3</v>
      </c>
      <c r="H21" s="49">
        <v>4</v>
      </c>
      <c r="I21" s="49">
        <v>8</v>
      </c>
      <c r="J21" s="35">
        <v>10</v>
      </c>
      <c r="K21" s="29">
        <f t="shared" si="1"/>
        <v>87.5</v>
      </c>
    </row>
    <row r="22" spans="1:11" x14ac:dyDescent="0.2">
      <c r="A22" s="53" t="str">
        <f>[1]Evaluation!A31</f>
        <v>Stantec</v>
      </c>
      <c r="B22" s="53"/>
      <c r="C22" s="53"/>
      <c r="D22" s="49">
        <v>28</v>
      </c>
      <c r="E22" s="49">
        <v>20</v>
      </c>
      <c r="F22" s="49">
        <v>4</v>
      </c>
      <c r="G22" s="49">
        <v>3</v>
      </c>
      <c r="H22" s="49">
        <v>4</v>
      </c>
      <c r="I22" s="49">
        <v>8</v>
      </c>
      <c r="J22" s="35">
        <v>10</v>
      </c>
      <c r="K22" s="29">
        <f t="shared" si="1"/>
        <v>77</v>
      </c>
    </row>
    <row r="23" spans="1:11" x14ac:dyDescent="0.2">
      <c r="D23" s="49"/>
      <c r="E23" s="49"/>
      <c r="F23" s="49"/>
      <c r="G23" s="49"/>
      <c r="H23" s="49"/>
      <c r="I23" s="49"/>
    </row>
    <row r="24" spans="1:11" x14ac:dyDescent="0.2">
      <c r="D24" s="49"/>
      <c r="E24" s="49"/>
      <c r="F24" s="49"/>
      <c r="G24" s="49"/>
      <c r="H24" s="49"/>
      <c r="I24" s="49"/>
    </row>
    <row r="25" spans="1:11" x14ac:dyDescent="0.2">
      <c r="D25" s="49"/>
      <c r="E25" s="49"/>
      <c r="F25" s="49"/>
      <c r="G25" s="49"/>
      <c r="H25" s="49"/>
      <c r="I25" s="49"/>
    </row>
    <row r="26" spans="1:11" x14ac:dyDescent="0.2">
      <c r="D26" s="49"/>
      <c r="E26" s="49"/>
      <c r="F26" s="49"/>
      <c r="G26" s="49"/>
      <c r="H26" s="49"/>
      <c r="I26" s="49"/>
    </row>
    <row r="27" spans="1:11" x14ac:dyDescent="0.2">
      <c r="D27" s="49"/>
      <c r="E27" s="49"/>
      <c r="F27" s="49"/>
      <c r="G27" s="49"/>
      <c r="H27" s="49"/>
      <c r="I27" s="49"/>
    </row>
  </sheetData>
  <mergeCells count="20">
    <mergeCell ref="A18:C18"/>
    <mergeCell ref="A19:C19"/>
    <mergeCell ref="A20:C20"/>
    <mergeCell ref="A21:C21"/>
    <mergeCell ref="A22:C22"/>
    <mergeCell ref="A13:C13"/>
    <mergeCell ref="A14:C14"/>
    <mergeCell ref="A15:C15"/>
    <mergeCell ref="A16:C16"/>
    <mergeCell ref="A17:C17"/>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L48" sqref="L48"/>
    </sheetView>
  </sheetViews>
  <sheetFormatPr defaultRowHeight="12.75" x14ac:dyDescent="0.2"/>
  <cols>
    <col min="1" max="3" width="9.140625" style="7"/>
    <col min="4" max="9" width="9.28515625" style="7" bestFit="1" customWidth="1"/>
    <col min="10" max="10" width="15" style="7" bestFit="1" customWidth="1"/>
    <col min="11" max="11" width="14.42578125" style="7" bestFit="1" customWidth="1"/>
    <col min="12" max="16384" width="9.140625" style="7"/>
  </cols>
  <sheetData>
    <row r="1" spans="1:13" ht="15.75" x14ac:dyDescent="0.25">
      <c r="A1" s="9" t="s">
        <v>0</v>
      </c>
      <c r="B1" s="8"/>
      <c r="C1" s="8"/>
      <c r="D1" s="8"/>
      <c r="E1" s="4"/>
      <c r="F1" s="4"/>
      <c r="G1" s="4"/>
      <c r="H1" s="4"/>
      <c r="I1" s="4"/>
    </row>
    <row r="2" spans="1:13" ht="15.75" x14ac:dyDescent="0.25">
      <c r="A2" s="4"/>
      <c r="B2" s="3"/>
      <c r="C2" s="3"/>
      <c r="D2" s="3"/>
      <c r="E2" s="3"/>
      <c r="F2" s="3"/>
      <c r="G2" s="3"/>
      <c r="H2" s="3"/>
      <c r="I2" s="3"/>
      <c r="J2" s="3"/>
    </row>
    <row r="3" spans="1:13" x14ac:dyDescent="0.2">
      <c r="A3" s="52"/>
      <c r="B3" s="52"/>
      <c r="C3" s="52"/>
      <c r="D3" s="32" t="s">
        <v>6</v>
      </c>
      <c r="E3" s="32" t="s">
        <v>7</v>
      </c>
      <c r="F3" s="32" t="s">
        <v>8</v>
      </c>
      <c r="G3" s="32" t="s">
        <v>9</v>
      </c>
      <c r="H3" s="32" t="s">
        <v>17</v>
      </c>
      <c r="I3" s="32" t="s">
        <v>18</v>
      </c>
      <c r="J3" s="34" t="s">
        <v>20</v>
      </c>
      <c r="K3" s="33" t="s">
        <v>14</v>
      </c>
      <c r="L3" s="6"/>
      <c r="M3" s="6"/>
    </row>
    <row r="4" spans="1:13" x14ac:dyDescent="0.2">
      <c r="A4" s="53" t="str">
        <f>[1]Evaluation!A13</f>
        <v>Atkins</v>
      </c>
      <c r="B4" s="53"/>
      <c r="C4" s="53"/>
      <c r="D4" s="51">
        <v>33.6</v>
      </c>
      <c r="E4" s="51">
        <v>21</v>
      </c>
      <c r="F4" s="51">
        <v>4.3</v>
      </c>
      <c r="G4" s="51">
        <v>4.4000000000000004</v>
      </c>
      <c r="H4" s="51">
        <v>4.0999999999999996</v>
      </c>
      <c r="I4" s="51">
        <v>8.6</v>
      </c>
      <c r="J4" s="35">
        <v>10</v>
      </c>
      <c r="K4" s="29">
        <f t="shared" ref="K4:K12" si="0">SUM(D4:J4)</f>
        <v>85.999999999999986</v>
      </c>
    </row>
    <row r="5" spans="1:13" x14ac:dyDescent="0.2">
      <c r="A5" s="53" t="str">
        <f>[1]Evaluation!A14</f>
        <v>AUTOARCH</v>
      </c>
      <c r="B5" s="53"/>
      <c r="C5" s="53"/>
      <c r="D5" s="51">
        <v>28</v>
      </c>
      <c r="E5" s="51">
        <v>17.5</v>
      </c>
      <c r="F5" s="51">
        <v>4.2</v>
      </c>
      <c r="G5" s="51">
        <v>4.4000000000000004</v>
      </c>
      <c r="H5" s="51">
        <v>4.5</v>
      </c>
      <c r="I5" s="51">
        <v>8.4</v>
      </c>
      <c r="J5" s="35">
        <v>10</v>
      </c>
      <c r="K5" s="29">
        <f t="shared" si="0"/>
        <v>77</v>
      </c>
    </row>
    <row r="6" spans="1:13" x14ac:dyDescent="0.2">
      <c r="A6" s="53" t="str">
        <f>[1]Evaluation!A15</f>
        <v>Brave + KSQ</v>
      </c>
      <c r="B6" s="53"/>
      <c r="C6" s="53"/>
      <c r="D6" s="51">
        <v>32.799999999999997</v>
      </c>
      <c r="E6" s="51">
        <v>21.5</v>
      </c>
      <c r="F6" s="51">
        <v>4.3</v>
      </c>
      <c r="G6" s="51">
        <v>4.4000000000000004</v>
      </c>
      <c r="H6" s="51">
        <v>4.4000000000000004</v>
      </c>
      <c r="I6" s="51">
        <v>7.8</v>
      </c>
      <c r="J6" s="35">
        <v>10</v>
      </c>
      <c r="K6" s="29">
        <f t="shared" si="0"/>
        <v>85.199999999999989</v>
      </c>
    </row>
    <row r="7" spans="1:13" x14ac:dyDescent="0.2">
      <c r="A7" s="53" t="str">
        <f>[1]Evaluation!A16</f>
        <v>Brown Reynolds Watford</v>
      </c>
      <c r="B7" s="53"/>
      <c r="C7" s="53"/>
      <c r="D7" s="51">
        <v>35.200000000000003</v>
      </c>
      <c r="E7" s="51">
        <v>21</v>
      </c>
      <c r="F7" s="51">
        <v>4.3</v>
      </c>
      <c r="G7" s="51">
        <v>4.4000000000000004</v>
      </c>
      <c r="H7" s="51">
        <v>4.3</v>
      </c>
      <c r="I7" s="51">
        <v>8.8000000000000007</v>
      </c>
      <c r="J7" s="35">
        <v>10</v>
      </c>
      <c r="K7" s="29">
        <f t="shared" si="0"/>
        <v>88</v>
      </c>
    </row>
    <row r="8" spans="1:13" x14ac:dyDescent="0.2">
      <c r="A8" s="53" t="str">
        <f>[1]Evaluation!A17</f>
        <v>EYP</v>
      </c>
      <c r="B8" s="53"/>
      <c r="C8" s="53"/>
      <c r="D8" s="51">
        <v>32.799999999999997</v>
      </c>
      <c r="E8" s="51">
        <v>19.5</v>
      </c>
      <c r="F8" s="51">
        <v>4.2</v>
      </c>
      <c r="G8" s="51">
        <v>4.4000000000000004</v>
      </c>
      <c r="H8" s="51">
        <v>4.3</v>
      </c>
      <c r="I8" s="51">
        <v>8.6</v>
      </c>
      <c r="J8" s="35">
        <v>10</v>
      </c>
      <c r="K8" s="29">
        <f t="shared" si="0"/>
        <v>83.8</v>
      </c>
    </row>
    <row r="9" spans="1:13" x14ac:dyDescent="0.2">
      <c r="A9" s="53" t="str">
        <f>[1]Evaluation!A18</f>
        <v>GFF</v>
      </c>
      <c r="B9" s="53"/>
      <c r="C9" s="53"/>
      <c r="D9" s="51">
        <v>32.799999999999997</v>
      </c>
      <c r="E9" s="51">
        <v>20.5</v>
      </c>
      <c r="F9" s="51">
        <v>4.2</v>
      </c>
      <c r="G9" s="51">
        <v>4.4000000000000004</v>
      </c>
      <c r="H9" s="51">
        <v>4.3</v>
      </c>
      <c r="I9" s="51">
        <v>8.4</v>
      </c>
      <c r="J9" s="35">
        <v>10</v>
      </c>
      <c r="K9" s="29">
        <f t="shared" si="0"/>
        <v>84.600000000000009</v>
      </c>
    </row>
    <row r="10" spans="1:13" x14ac:dyDescent="0.2">
      <c r="A10" s="53" t="str">
        <f>[1]Evaluation!A19</f>
        <v>HKS</v>
      </c>
      <c r="B10" s="53"/>
      <c r="C10" s="53"/>
      <c r="D10" s="51">
        <v>32.799999999999997</v>
      </c>
      <c r="E10" s="51">
        <v>21</v>
      </c>
      <c r="F10" s="51">
        <v>4.2</v>
      </c>
      <c r="G10" s="51">
        <v>4.4000000000000004</v>
      </c>
      <c r="H10" s="51">
        <v>4.3</v>
      </c>
      <c r="I10" s="51">
        <v>8.4</v>
      </c>
      <c r="J10" s="35">
        <v>10</v>
      </c>
      <c r="K10" s="29">
        <f t="shared" si="0"/>
        <v>85.100000000000009</v>
      </c>
    </row>
    <row r="11" spans="1:13" x14ac:dyDescent="0.2">
      <c r="A11" s="53" t="str">
        <f>[1]Evaluation!A20</f>
        <v>HOK</v>
      </c>
      <c r="B11" s="53"/>
      <c r="C11" s="53"/>
      <c r="D11" s="51">
        <v>36</v>
      </c>
      <c r="E11" s="51">
        <v>24</v>
      </c>
      <c r="F11" s="51">
        <v>4.4000000000000004</v>
      </c>
      <c r="G11" s="51">
        <v>4.4000000000000004</v>
      </c>
      <c r="H11" s="51">
        <v>4.5</v>
      </c>
      <c r="I11" s="51">
        <v>8.8000000000000007</v>
      </c>
      <c r="J11" s="35">
        <v>10</v>
      </c>
      <c r="K11" s="29">
        <f t="shared" si="0"/>
        <v>92.100000000000009</v>
      </c>
    </row>
    <row r="12" spans="1:13" x14ac:dyDescent="0.2">
      <c r="A12" s="53" t="str">
        <f>[1]Evaluation!A21</f>
        <v>IBI Group</v>
      </c>
      <c r="B12" s="53"/>
      <c r="C12" s="53"/>
      <c r="D12" s="51">
        <v>28</v>
      </c>
      <c r="E12" s="51">
        <v>17.5</v>
      </c>
      <c r="F12" s="51">
        <v>4.2</v>
      </c>
      <c r="G12" s="51">
        <v>4.4000000000000004</v>
      </c>
      <c r="H12" s="51">
        <v>4.3</v>
      </c>
      <c r="I12" s="51">
        <v>8.4</v>
      </c>
      <c r="J12" s="35">
        <v>10</v>
      </c>
      <c r="K12" s="29">
        <f t="shared" si="0"/>
        <v>76.8</v>
      </c>
    </row>
    <row r="13" spans="1:13" x14ac:dyDescent="0.2">
      <c r="A13" s="53" t="str">
        <f>[1]Evaluation!A22</f>
        <v>Kirksey + Populous</v>
      </c>
      <c r="B13" s="53"/>
      <c r="C13" s="53"/>
      <c r="D13" s="51">
        <v>35.200000000000003</v>
      </c>
      <c r="E13" s="51">
        <v>22</v>
      </c>
      <c r="F13" s="51">
        <v>4.3</v>
      </c>
      <c r="G13" s="51">
        <v>4.4000000000000004</v>
      </c>
      <c r="H13" s="51">
        <v>4.4000000000000004</v>
      </c>
      <c r="I13" s="51">
        <v>8.8000000000000007</v>
      </c>
      <c r="J13" s="35">
        <v>10</v>
      </c>
      <c r="K13" s="29">
        <f t="shared" ref="K13:K22" si="1">SUM(D13:J13)</f>
        <v>89.100000000000009</v>
      </c>
    </row>
    <row r="14" spans="1:13" x14ac:dyDescent="0.2">
      <c r="A14" s="53" t="str">
        <f>[1]Evaluation!A23</f>
        <v>Marmon Mok + Smith &amp; Co</v>
      </c>
      <c r="B14" s="53"/>
      <c r="C14" s="53"/>
      <c r="D14" s="51">
        <v>35.200000000000003</v>
      </c>
      <c r="E14" s="51">
        <v>20.5</v>
      </c>
      <c r="F14" s="51">
        <v>4.2</v>
      </c>
      <c r="G14" s="51">
        <v>4.5</v>
      </c>
      <c r="H14" s="51">
        <v>4.2</v>
      </c>
      <c r="I14" s="51">
        <v>9</v>
      </c>
      <c r="J14" s="35">
        <v>10</v>
      </c>
      <c r="K14" s="29">
        <f t="shared" si="1"/>
        <v>87.600000000000009</v>
      </c>
    </row>
    <row r="15" spans="1:13" x14ac:dyDescent="0.2">
      <c r="A15" s="53" t="str">
        <f>[1]Evaluation!A24</f>
        <v>Moody Nolan</v>
      </c>
      <c r="B15" s="53"/>
      <c r="C15" s="53"/>
      <c r="D15" s="51">
        <v>33.6</v>
      </c>
      <c r="E15" s="51">
        <v>20.5</v>
      </c>
      <c r="F15" s="51">
        <v>4.2</v>
      </c>
      <c r="G15" s="51">
        <v>4.4000000000000004</v>
      </c>
      <c r="H15" s="51">
        <v>4.0999999999999996</v>
      </c>
      <c r="I15" s="51">
        <v>6</v>
      </c>
      <c r="J15" s="35">
        <v>10</v>
      </c>
      <c r="K15" s="29">
        <f t="shared" si="1"/>
        <v>82.8</v>
      </c>
    </row>
    <row r="16" spans="1:13" x14ac:dyDescent="0.2">
      <c r="A16" s="53" t="str">
        <f>[1]Evaluation!A25</f>
        <v>ParkinsWill</v>
      </c>
      <c r="B16" s="53"/>
      <c r="C16" s="53"/>
      <c r="D16" s="51">
        <v>36</v>
      </c>
      <c r="E16" s="51">
        <v>22.5</v>
      </c>
      <c r="F16" s="51">
        <v>4.4000000000000004</v>
      </c>
      <c r="G16" s="51">
        <v>4.4000000000000004</v>
      </c>
      <c r="H16" s="51">
        <v>4.3</v>
      </c>
      <c r="I16" s="51">
        <v>8.8000000000000007</v>
      </c>
      <c r="J16" s="35">
        <v>10</v>
      </c>
      <c r="K16" s="29">
        <f t="shared" si="1"/>
        <v>90.399999999999991</v>
      </c>
    </row>
    <row r="17" spans="1:11" x14ac:dyDescent="0.2">
      <c r="A17" s="53" t="str">
        <f>[1]Evaluation!A26</f>
        <v>PBK</v>
      </c>
      <c r="B17" s="53"/>
      <c r="C17" s="53"/>
      <c r="D17" s="51">
        <v>32.799999999999997</v>
      </c>
      <c r="E17" s="51">
        <v>19.5</v>
      </c>
      <c r="F17" s="51">
        <v>4.2</v>
      </c>
      <c r="G17" s="51">
        <v>4.4000000000000004</v>
      </c>
      <c r="H17" s="51">
        <v>4.0999999999999996</v>
      </c>
      <c r="I17" s="51">
        <v>8.1999999999999993</v>
      </c>
      <c r="J17" s="35">
        <v>10</v>
      </c>
      <c r="K17" s="29">
        <f t="shared" si="1"/>
        <v>83.2</v>
      </c>
    </row>
    <row r="18" spans="1:11" x14ac:dyDescent="0.2">
      <c r="A18" s="53" t="str">
        <f>[1]Evaluation!A27</f>
        <v>PGAL</v>
      </c>
      <c r="B18" s="53"/>
      <c r="C18" s="53"/>
      <c r="D18" s="51">
        <v>36</v>
      </c>
      <c r="E18" s="51">
        <v>21.5</v>
      </c>
      <c r="F18" s="51">
        <v>4.2</v>
      </c>
      <c r="G18" s="51">
        <v>4.4000000000000004</v>
      </c>
      <c r="H18" s="51">
        <v>4.3</v>
      </c>
      <c r="I18" s="51">
        <v>8.4</v>
      </c>
      <c r="J18" s="35">
        <v>10</v>
      </c>
      <c r="K18" s="29">
        <f t="shared" si="1"/>
        <v>88.800000000000011</v>
      </c>
    </row>
    <row r="19" spans="1:11" x14ac:dyDescent="0.2">
      <c r="A19" s="53" t="str">
        <f>[1]Evaluation!A28</f>
        <v>Powers Brown Architecture</v>
      </c>
      <c r="B19" s="53"/>
      <c r="C19" s="53"/>
      <c r="D19" s="51">
        <v>31.2</v>
      </c>
      <c r="E19" s="51">
        <v>19.5</v>
      </c>
      <c r="F19" s="51">
        <v>4.2</v>
      </c>
      <c r="G19" s="51">
        <v>4.4000000000000004</v>
      </c>
      <c r="H19" s="51">
        <v>4.2</v>
      </c>
      <c r="I19" s="51">
        <v>8.4</v>
      </c>
      <c r="J19" s="35">
        <v>10</v>
      </c>
      <c r="K19" s="29">
        <f t="shared" si="1"/>
        <v>81.900000000000006</v>
      </c>
    </row>
    <row r="20" spans="1:11" x14ac:dyDescent="0.2">
      <c r="A20" s="53" t="str">
        <f>[1]Evaluation!A29</f>
        <v>RogersPartners</v>
      </c>
      <c r="B20" s="53"/>
      <c r="C20" s="53"/>
      <c r="D20" s="51">
        <v>31.2</v>
      </c>
      <c r="E20" s="51">
        <v>19.5</v>
      </c>
      <c r="F20" s="51">
        <v>4.2</v>
      </c>
      <c r="G20" s="51">
        <v>4.4000000000000004</v>
      </c>
      <c r="H20" s="51">
        <v>4.0999999999999996</v>
      </c>
      <c r="I20" s="51">
        <v>8.4</v>
      </c>
      <c r="J20" s="35">
        <v>10</v>
      </c>
      <c r="K20" s="29">
        <f t="shared" si="1"/>
        <v>81.800000000000011</v>
      </c>
    </row>
    <row r="21" spans="1:11" x14ac:dyDescent="0.2">
      <c r="A21" s="53" t="str">
        <f>[1]Evaluation!A30</f>
        <v>Smith Group</v>
      </c>
      <c r="B21" s="53"/>
      <c r="C21" s="53"/>
      <c r="D21" s="51">
        <v>36</v>
      </c>
      <c r="E21" s="51">
        <v>24</v>
      </c>
      <c r="F21" s="51">
        <v>4.5</v>
      </c>
      <c r="G21" s="51">
        <v>4.3</v>
      </c>
      <c r="H21" s="51">
        <v>4.0999999999999996</v>
      </c>
      <c r="I21" s="51">
        <v>9</v>
      </c>
      <c r="J21" s="35">
        <v>10</v>
      </c>
      <c r="K21" s="29">
        <f t="shared" si="1"/>
        <v>91.899999999999991</v>
      </c>
    </row>
    <row r="22" spans="1:11" x14ac:dyDescent="0.2">
      <c r="A22" s="53" t="str">
        <f>[1]Evaluation!A31</f>
        <v>Stantec</v>
      </c>
      <c r="B22" s="53"/>
      <c r="C22" s="53"/>
      <c r="D22" s="51">
        <v>35.200000000000003</v>
      </c>
      <c r="E22" s="51">
        <v>22.5</v>
      </c>
      <c r="F22" s="51">
        <v>4.4000000000000004</v>
      </c>
      <c r="G22" s="51">
        <v>4.3</v>
      </c>
      <c r="H22" s="51">
        <v>4.3</v>
      </c>
      <c r="I22" s="51">
        <v>8.8000000000000007</v>
      </c>
      <c r="J22" s="35">
        <v>10</v>
      </c>
      <c r="K22" s="29">
        <f t="shared" si="1"/>
        <v>89.5</v>
      </c>
    </row>
    <row r="23" spans="1:11" ht="15" x14ac:dyDescent="0.25">
      <c r="D23" s="50"/>
      <c r="E23" s="50"/>
      <c r="F23" s="50"/>
      <c r="G23" s="50"/>
      <c r="H23" s="50"/>
      <c r="I23" s="50"/>
    </row>
    <row r="24" spans="1:11" ht="15" x14ac:dyDescent="0.25">
      <c r="D24" s="50"/>
      <c r="E24" s="50"/>
      <c r="F24" s="50"/>
      <c r="G24" s="50"/>
      <c r="H24" s="50"/>
      <c r="I24" s="50"/>
    </row>
    <row r="25" spans="1:11" ht="15" x14ac:dyDescent="0.25">
      <c r="D25" s="50"/>
      <c r="E25" s="50"/>
      <c r="F25" s="50"/>
      <c r="G25" s="50"/>
      <c r="H25" s="50"/>
      <c r="I25" s="50"/>
    </row>
    <row r="26" spans="1:11" ht="15" x14ac:dyDescent="0.25">
      <c r="D26" s="50"/>
      <c r="E26" s="50"/>
      <c r="F26" s="50"/>
      <c r="G26" s="50"/>
      <c r="H26" s="50"/>
      <c r="I26" s="50"/>
    </row>
    <row r="27" spans="1:11" ht="15" x14ac:dyDescent="0.25">
      <c r="D27" s="50"/>
      <c r="E27" s="50"/>
      <c r="F27" s="50"/>
      <c r="G27" s="50"/>
      <c r="H27" s="50"/>
      <c r="I27" s="50"/>
    </row>
  </sheetData>
  <mergeCells count="20">
    <mergeCell ref="A21:C21"/>
    <mergeCell ref="A22:C22"/>
    <mergeCell ref="A15:C15"/>
    <mergeCell ref="A16:C16"/>
    <mergeCell ref="A17:C17"/>
    <mergeCell ref="A18:C18"/>
    <mergeCell ref="A19:C19"/>
    <mergeCell ref="A20:C20"/>
    <mergeCell ref="A14:C14"/>
    <mergeCell ref="A3:C3"/>
    <mergeCell ref="A4:C4"/>
    <mergeCell ref="A5:C5"/>
    <mergeCell ref="A6:C6"/>
    <mergeCell ref="A7:C7"/>
    <mergeCell ref="A8:C8"/>
    <mergeCell ref="A9:C9"/>
    <mergeCell ref="A10:C10"/>
    <mergeCell ref="A11:C11"/>
    <mergeCell ref="A12:C12"/>
    <mergeCell ref="A13:C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workbookViewId="0">
      <selection activeCell="X14" sqref="X14"/>
    </sheetView>
  </sheetViews>
  <sheetFormatPr defaultRowHeight="15" x14ac:dyDescent="0.2"/>
  <cols>
    <col min="1" max="1" width="33" style="12" customWidth="1"/>
    <col min="2" max="3" width="7" style="12" bestFit="1" customWidth="1"/>
    <col min="4" max="6" width="7.7109375" style="12" customWidth="1"/>
    <col min="7" max="7" width="8.28515625" style="12" bestFit="1" customWidth="1"/>
    <col min="8" max="8" width="8.28515625" style="12" customWidth="1"/>
    <col min="9" max="9" width="8.85546875" style="12" customWidth="1"/>
    <col min="10" max="10" width="7.5703125" style="12" customWidth="1"/>
    <col min="11" max="11" width="8.28515625" style="12" customWidth="1"/>
    <col min="12" max="12" width="6.28515625" style="12" bestFit="1" customWidth="1"/>
    <col min="13" max="16" width="4.140625" style="12" bestFit="1" customWidth="1"/>
    <col min="17" max="18" width="4.140625" style="12" customWidth="1"/>
    <col min="19" max="19" width="7.140625" style="12" bestFit="1" customWidth="1"/>
    <col min="20" max="16384" width="9.140625" style="12"/>
  </cols>
  <sheetData>
    <row r="1" spans="1:20" ht="15.75" x14ac:dyDescent="0.25">
      <c r="A1" s="10" t="s">
        <v>10</v>
      </c>
      <c r="B1" s="11"/>
      <c r="C1" s="10"/>
      <c r="D1" s="10"/>
      <c r="E1" s="10"/>
      <c r="F1" s="10"/>
      <c r="G1" s="10"/>
      <c r="H1" s="10"/>
      <c r="I1" s="10"/>
      <c r="J1" s="10"/>
    </row>
    <row r="2" spans="1:20" ht="6" customHeight="1" x14ac:dyDescent="0.25">
      <c r="A2" s="10"/>
      <c r="B2" s="11"/>
      <c r="C2" s="10"/>
      <c r="D2" s="10"/>
      <c r="E2" s="10"/>
      <c r="F2" s="10"/>
      <c r="G2" s="10"/>
      <c r="H2" s="10"/>
      <c r="I2" s="10"/>
      <c r="J2" s="10"/>
    </row>
    <row r="3" spans="1:20" ht="15.75" x14ac:dyDescent="0.25">
      <c r="A3" s="55" t="s">
        <v>19</v>
      </c>
      <c r="B3" s="55"/>
      <c r="C3" s="55"/>
      <c r="D3" s="55"/>
      <c r="E3" s="55"/>
      <c r="F3" s="55"/>
      <c r="G3" s="55"/>
      <c r="H3" s="55"/>
      <c r="I3" s="55"/>
      <c r="J3" s="55"/>
      <c r="K3" s="56"/>
      <c r="L3" s="56"/>
      <c r="M3" s="56"/>
    </row>
    <row r="4" spans="1:20" x14ac:dyDescent="0.2">
      <c r="A4" s="11"/>
      <c r="B4" s="11"/>
      <c r="C4" s="11"/>
      <c r="D4" s="11"/>
      <c r="E4" s="11"/>
      <c r="F4" s="11"/>
      <c r="G4" s="11"/>
      <c r="H4" s="11"/>
      <c r="I4" s="13"/>
      <c r="J4" s="13"/>
    </row>
    <row r="5" spans="1:20" ht="15.75" x14ac:dyDescent="0.25">
      <c r="F5" s="22"/>
      <c r="G5" s="22"/>
      <c r="H5" s="22"/>
      <c r="I5" s="21" t="s">
        <v>14</v>
      </c>
      <c r="J5" s="14"/>
      <c r="K5" s="21"/>
      <c r="L5" s="14"/>
      <c r="S5" s="54" t="s">
        <v>12</v>
      </c>
      <c r="T5" s="54"/>
    </row>
    <row r="6" spans="1:20" s="17" customFormat="1" ht="135" customHeight="1" x14ac:dyDescent="0.2">
      <c r="A6" s="15"/>
      <c r="B6" s="16" t="s">
        <v>1</v>
      </c>
      <c r="C6" s="16" t="s">
        <v>2</v>
      </c>
      <c r="D6" s="16" t="s">
        <v>3</v>
      </c>
      <c r="E6" s="16" t="s">
        <v>4</v>
      </c>
      <c r="F6" s="16" t="s">
        <v>5</v>
      </c>
      <c r="G6" s="16" t="s">
        <v>16</v>
      </c>
      <c r="H6" s="16" t="s">
        <v>21</v>
      </c>
      <c r="I6" s="25" t="s">
        <v>13</v>
      </c>
      <c r="K6" s="12"/>
      <c r="L6" s="16" t="str">
        <f t="shared" ref="L6:R6" si="0">B6</f>
        <v>Evaluator 1</v>
      </c>
      <c r="M6" s="16" t="str">
        <f t="shared" si="0"/>
        <v>Evaluator 2</v>
      </c>
      <c r="N6" s="16" t="str">
        <f t="shared" si="0"/>
        <v>Evaluator 3</v>
      </c>
      <c r="O6" s="16" t="str">
        <f t="shared" si="0"/>
        <v>Evaluator 4</v>
      </c>
      <c r="P6" s="16" t="str">
        <f t="shared" si="0"/>
        <v>Evaluator 5</v>
      </c>
      <c r="Q6" s="16" t="str">
        <f t="shared" si="0"/>
        <v>Evaluator 6</v>
      </c>
      <c r="R6" s="16" t="str">
        <f t="shared" si="0"/>
        <v>Evaluator 7</v>
      </c>
      <c r="S6" s="25" t="s">
        <v>15</v>
      </c>
      <c r="T6" s="19" t="s">
        <v>11</v>
      </c>
    </row>
    <row r="7" spans="1:20" ht="16.5" customHeight="1" x14ac:dyDescent="0.25">
      <c r="A7" s="51" t="s">
        <v>22</v>
      </c>
      <c r="B7" s="30">
        <f>'Evaluator 1'!K4</f>
        <v>69</v>
      </c>
      <c r="C7" s="30">
        <f>'Evaluator 2'!K4</f>
        <v>80</v>
      </c>
      <c r="D7" s="30">
        <f>'Evaluator 3'!K4</f>
        <v>71</v>
      </c>
      <c r="E7" s="30">
        <f>'Evaluator 4'!K4</f>
        <v>83</v>
      </c>
      <c r="F7" s="30">
        <f>'Evaluator 5'!K4</f>
        <v>81</v>
      </c>
      <c r="G7" s="30">
        <f>'Evaluator 6'!K4</f>
        <v>67</v>
      </c>
      <c r="H7" s="30">
        <f>'Evaluator 7'!K4</f>
        <v>85.999999999999986</v>
      </c>
      <c r="I7" s="26">
        <f t="shared" ref="I7:I25" si="1">AVERAGE(B7:H7)</f>
        <v>76.714285714285708</v>
      </c>
      <c r="J7" s="23"/>
      <c r="K7" s="23"/>
      <c r="L7" s="18">
        <f t="shared" ref="L7:L25" si="2">RANK(B7,$B$7:$B$25,0)</f>
        <v>10</v>
      </c>
      <c r="M7" s="18">
        <f t="shared" ref="M7:M25" si="3">RANK(C7,$C$7:$C$25,0)</f>
        <v>10</v>
      </c>
      <c r="N7" s="18">
        <f t="shared" ref="N7:N25" si="4">RANK(D7,$D$7:$D$25,0)</f>
        <v>13</v>
      </c>
      <c r="O7" s="18">
        <f t="shared" ref="O7:O25" si="5">RANK(E7,$E$7:$E$25,0)</f>
        <v>2</v>
      </c>
      <c r="P7" s="18">
        <f t="shared" ref="P7:P25" si="6">RANK(F7,$F$7:$F$25,0)</f>
        <v>4</v>
      </c>
      <c r="Q7" s="18">
        <f t="shared" ref="Q7:Q25" si="7">RANK(G7,$G$7:$G$25,0)</f>
        <v>15</v>
      </c>
      <c r="R7" s="18">
        <f t="shared" ref="R7:R25" si="8">RANK(H7,$H$7:$H$25,0)</f>
        <v>9</v>
      </c>
      <c r="S7" s="27">
        <f t="shared" ref="S7:S25" si="9">AVERAGE(L7:R7)</f>
        <v>9</v>
      </c>
      <c r="T7" s="28">
        <f t="shared" ref="T7:T25" si="10">RANK(S7,$S$7:$S$25,1)</f>
        <v>9</v>
      </c>
    </row>
    <row r="8" spans="1:20" ht="16.5" customHeight="1" x14ac:dyDescent="0.25">
      <c r="A8" s="51" t="s">
        <v>23</v>
      </c>
      <c r="B8" s="30">
        <f>'Evaluator 1'!K5</f>
        <v>67</v>
      </c>
      <c r="C8" s="30">
        <f>'Evaluator 2'!K5</f>
        <v>75.699999999999989</v>
      </c>
      <c r="D8" s="30">
        <f>'Evaluator 3'!K5</f>
        <v>72</v>
      </c>
      <c r="E8" s="30">
        <f>'Evaluator 4'!K5</f>
        <v>55</v>
      </c>
      <c r="F8" s="30">
        <f>'Evaluator 5'!K5</f>
        <v>61</v>
      </c>
      <c r="G8" s="30">
        <f>'Evaluator 6'!K5</f>
        <v>70.5</v>
      </c>
      <c r="H8" s="30">
        <f>'Evaluator 7'!K5</f>
        <v>77</v>
      </c>
      <c r="I8" s="26">
        <f t="shared" si="1"/>
        <v>68.314285714285717</v>
      </c>
      <c r="J8" s="24"/>
      <c r="K8" s="24"/>
      <c r="L8" s="18">
        <f t="shared" si="2"/>
        <v>15</v>
      </c>
      <c r="M8" s="18">
        <f t="shared" si="3"/>
        <v>17</v>
      </c>
      <c r="N8" s="18">
        <f t="shared" si="4"/>
        <v>11</v>
      </c>
      <c r="O8" s="18">
        <f t="shared" si="5"/>
        <v>12</v>
      </c>
      <c r="P8" s="18">
        <f t="shared" si="6"/>
        <v>19</v>
      </c>
      <c r="Q8" s="18">
        <f t="shared" si="7"/>
        <v>12</v>
      </c>
      <c r="R8" s="18">
        <f t="shared" si="8"/>
        <v>18</v>
      </c>
      <c r="S8" s="27">
        <f t="shared" si="9"/>
        <v>14.857142857142858</v>
      </c>
      <c r="T8" s="28">
        <f t="shared" si="10"/>
        <v>17</v>
      </c>
    </row>
    <row r="9" spans="1:20" ht="16.5" customHeight="1" x14ac:dyDescent="0.25">
      <c r="A9" s="51" t="s">
        <v>24</v>
      </c>
      <c r="B9" s="30">
        <f>'Evaluator 1'!K6</f>
        <v>69</v>
      </c>
      <c r="C9" s="30">
        <f>'Evaluator 2'!K6</f>
        <v>76.5</v>
      </c>
      <c r="D9" s="30">
        <f>'Evaluator 3'!K6</f>
        <v>62</v>
      </c>
      <c r="E9" s="30">
        <f>'Evaluator 4'!K6</f>
        <v>64</v>
      </c>
      <c r="F9" s="30">
        <f>'Evaluator 5'!K6</f>
        <v>64</v>
      </c>
      <c r="G9" s="30">
        <f>'Evaluator 6'!K6</f>
        <v>58</v>
      </c>
      <c r="H9" s="30">
        <f>'Evaluator 7'!K6</f>
        <v>85.199999999999989</v>
      </c>
      <c r="I9" s="26">
        <f t="shared" si="1"/>
        <v>68.385714285714286</v>
      </c>
      <c r="J9" s="24"/>
      <c r="K9" s="24"/>
      <c r="L9" s="18">
        <f t="shared" si="2"/>
        <v>10</v>
      </c>
      <c r="M9" s="18">
        <f t="shared" si="3"/>
        <v>15</v>
      </c>
      <c r="N9" s="18">
        <f t="shared" si="4"/>
        <v>19</v>
      </c>
      <c r="O9" s="18">
        <f t="shared" si="5"/>
        <v>9</v>
      </c>
      <c r="P9" s="18">
        <f t="shared" si="6"/>
        <v>15</v>
      </c>
      <c r="Q9" s="18">
        <f t="shared" si="7"/>
        <v>18</v>
      </c>
      <c r="R9" s="18">
        <f t="shared" si="8"/>
        <v>10</v>
      </c>
      <c r="S9" s="27">
        <f t="shared" si="9"/>
        <v>13.714285714285714</v>
      </c>
      <c r="T9" s="28">
        <f t="shared" si="10"/>
        <v>16</v>
      </c>
    </row>
    <row r="10" spans="1:20" ht="15.75" x14ac:dyDescent="0.25">
      <c r="A10" s="31" t="s">
        <v>25</v>
      </c>
      <c r="B10" s="30">
        <f>'Evaluator 1'!K7</f>
        <v>69</v>
      </c>
      <c r="C10" s="30">
        <f>'Evaluator 2'!K7</f>
        <v>78.400000000000006</v>
      </c>
      <c r="D10" s="30">
        <f>'Evaluator 3'!K7</f>
        <v>74</v>
      </c>
      <c r="E10" s="30">
        <f>'Evaluator 4'!K7</f>
        <v>54</v>
      </c>
      <c r="F10" s="30">
        <f>'Evaluator 5'!K7</f>
        <v>62</v>
      </c>
      <c r="G10" s="30">
        <f>'Evaluator 6'!K7</f>
        <v>72.5</v>
      </c>
      <c r="H10" s="30">
        <f>'Evaluator 7'!K7</f>
        <v>88</v>
      </c>
      <c r="I10" s="26">
        <f t="shared" si="1"/>
        <v>71.128571428571419</v>
      </c>
      <c r="K10" s="20"/>
      <c r="L10" s="18">
        <f t="shared" si="2"/>
        <v>10</v>
      </c>
      <c r="M10" s="18">
        <f t="shared" si="3"/>
        <v>13</v>
      </c>
      <c r="N10" s="18">
        <f t="shared" si="4"/>
        <v>7</v>
      </c>
      <c r="O10" s="18">
        <f t="shared" si="5"/>
        <v>14</v>
      </c>
      <c r="P10" s="18">
        <f t="shared" si="6"/>
        <v>18</v>
      </c>
      <c r="Q10" s="18">
        <f t="shared" si="7"/>
        <v>11</v>
      </c>
      <c r="R10" s="18">
        <f t="shared" si="8"/>
        <v>7</v>
      </c>
      <c r="S10" s="27">
        <f t="shared" si="9"/>
        <v>11.428571428571429</v>
      </c>
      <c r="T10" s="28">
        <f t="shared" si="10"/>
        <v>12</v>
      </c>
    </row>
    <row r="11" spans="1:20" ht="15.75" x14ac:dyDescent="0.25">
      <c r="A11" s="31" t="s">
        <v>26</v>
      </c>
      <c r="B11" s="30">
        <f>'Evaluator 1'!K8</f>
        <v>69</v>
      </c>
      <c r="C11" s="30">
        <f>'Evaluator 2'!K8</f>
        <v>84.5</v>
      </c>
      <c r="D11" s="30">
        <f>'Evaluator 3'!K8</f>
        <v>82</v>
      </c>
      <c r="E11" s="30">
        <f>'Evaluator 4'!K8</f>
        <v>81</v>
      </c>
      <c r="F11" s="30">
        <f>'Evaluator 5'!K8</f>
        <v>73</v>
      </c>
      <c r="G11" s="30">
        <f>'Evaluator 6'!K8</f>
        <v>67.5</v>
      </c>
      <c r="H11" s="30">
        <f>'Evaluator 7'!K8</f>
        <v>83.8</v>
      </c>
      <c r="I11" s="26">
        <f t="shared" si="1"/>
        <v>77.257142857142853</v>
      </c>
      <c r="L11" s="18">
        <f t="shared" si="2"/>
        <v>10</v>
      </c>
      <c r="M11" s="18">
        <f t="shared" si="3"/>
        <v>5</v>
      </c>
      <c r="N11" s="18">
        <f t="shared" si="4"/>
        <v>2</v>
      </c>
      <c r="O11" s="18">
        <f t="shared" si="5"/>
        <v>5</v>
      </c>
      <c r="P11" s="18">
        <f t="shared" si="6"/>
        <v>9</v>
      </c>
      <c r="Q11" s="18">
        <f t="shared" si="7"/>
        <v>14</v>
      </c>
      <c r="R11" s="18">
        <f t="shared" si="8"/>
        <v>13</v>
      </c>
      <c r="S11" s="27">
        <f t="shared" si="9"/>
        <v>8.2857142857142865</v>
      </c>
      <c r="T11" s="28">
        <f t="shared" si="10"/>
        <v>7</v>
      </c>
    </row>
    <row r="12" spans="1:20" ht="15.75" x14ac:dyDescent="0.25">
      <c r="A12" s="31" t="s">
        <v>27</v>
      </c>
      <c r="B12" s="30">
        <f>'Evaluator 1'!K9</f>
        <v>67</v>
      </c>
      <c r="C12" s="30">
        <f>'Evaluator 2'!K9</f>
        <v>79.099999999999994</v>
      </c>
      <c r="D12" s="30">
        <f>'Evaluator 3'!K9</f>
        <v>71</v>
      </c>
      <c r="E12" s="30">
        <f>'Evaluator 4'!K9</f>
        <v>53</v>
      </c>
      <c r="F12" s="30">
        <f>'Evaluator 5'!K9</f>
        <v>66</v>
      </c>
      <c r="G12" s="30">
        <f>'Evaluator 6'!K9</f>
        <v>66</v>
      </c>
      <c r="H12" s="30">
        <f>'Evaluator 7'!K9</f>
        <v>84.600000000000009</v>
      </c>
      <c r="I12" s="26">
        <f t="shared" si="1"/>
        <v>69.528571428571439</v>
      </c>
      <c r="L12" s="18">
        <f t="shared" si="2"/>
        <v>15</v>
      </c>
      <c r="M12" s="18">
        <f t="shared" si="3"/>
        <v>12</v>
      </c>
      <c r="N12" s="18">
        <f t="shared" si="4"/>
        <v>13</v>
      </c>
      <c r="O12" s="18">
        <f t="shared" si="5"/>
        <v>15</v>
      </c>
      <c r="P12" s="18">
        <f t="shared" si="6"/>
        <v>12</v>
      </c>
      <c r="Q12" s="18">
        <f t="shared" si="7"/>
        <v>16</v>
      </c>
      <c r="R12" s="18">
        <f t="shared" si="8"/>
        <v>12</v>
      </c>
      <c r="S12" s="27">
        <f t="shared" si="9"/>
        <v>13.571428571428571</v>
      </c>
      <c r="T12" s="28">
        <f t="shared" si="10"/>
        <v>15</v>
      </c>
    </row>
    <row r="13" spans="1:20" ht="15.75" x14ac:dyDescent="0.25">
      <c r="A13" s="31" t="s">
        <v>28</v>
      </c>
      <c r="B13" s="30">
        <f>'Evaluator 1'!K10</f>
        <v>77</v>
      </c>
      <c r="C13" s="30">
        <f>'Evaluator 2'!K10</f>
        <v>76.400000000000006</v>
      </c>
      <c r="D13" s="30">
        <f>'Evaluator 3'!K10</f>
        <v>73.5</v>
      </c>
      <c r="E13" s="30">
        <f>'Evaluator 4'!K10</f>
        <v>66</v>
      </c>
      <c r="F13" s="30">
        <f>'Evaluator 5'!K10</f>
        <v>82</v>
      </c>
      <c r="G13" s="30">
        <f>'Evaluator 6'!K10</f>
        <v>81</v>
      </c>
      <c r="H13" s="30">
        <f>'Evaluator 7'!K10</f>
        <v>85.100000000000009</v>
      </c>
      <c r="I13" s="26">
        <f t="shared" si="1"/>
        <v>77.285714285714292</v>
      </c>
      <c r="L13" s="18">
        <f t="shared" si="2"/>
        <v>6</v>
      </c>
      <c r="M13" s="18">
        <f t="shared" si="3"/>
        <v>16</v>
      </c>
      <c r="N13" s="18">
        <f t="shared" si="4"/>
        <v>8</v>
      </c>
      <c r="O13" s="18">
        <f t="shared" si="5"/>
        <v>7</v>
      </c>
      <c r="P13" s="18">
        <f t="shared" si="6"/>
        <v>3</v>
      </c>
      <c r="Q13" s="18">
        <f t="shared" si="7"/>
        <v>4</v>
      </c>
      <c r="R13" s="18">
        <f t="shared" si="8"/>
        <v>11</v>
      </c>
      <c r="S13" s="27">
        <f t="shared" si="9"/>
        <v>7.8571428571428568</v>
      </c>
      <c r="T13" s="28">
        <f t="shared" si="10"/>
        <v>6</v>
      </c>
    </row>
    <row r="14" spans="1:20" ht="15.75" x14ac:dyDescent="0.25">
      <c r="A14" s="31" t="s">
        <v>29</v>
      </c>
      <c r="B14" s="30">
        <f>'Evaluator 1'!K11</f>
        <v>77</v>
      </c>
      <c r="C14" s="30">
        <f>'Evaluator 2'!K11</f>
        <v>88.3</v>
      </c>
      <c r="D14" s="30">
        <f>'Evaluator 3'!K11</f>
        <v>80</v>
      </c>
      <c r="E14" s="30">
        <f>'Evaluator 4'!K11</f>
        <v>82</v>
      </c>
      <c r="F14" s="30">
        <f>'Evaluator 5'!K11</f>
        <v>66</v>
      </c>
      <c r="G14" s="30">
        <f>'Evaluator 6'!K11</f>
        <v>87.5</v>
      </c>
      <c r="H14" s="30">
        <f>'Evaluator 7'!K11</f>
        <v>92.100000000000009</v>
      </c>
      <c r="I14" s="26">
        <f t="shared" si="1"/>
        <v>81.842857142857142</v>
      </c>
      <c r="L14" s="18">
        <f t="shared" si="2"/>
        <v>6</v>
      </c>
      <c r="M14" s="18">
        <f t="shared" si="3"/>
        <v>1</v>
      </c>
      <c r="N14" s="18">
        <f t="shared" si="4"/>
        <v>4</v>
      </c>
      <c r="O14" s="18">
        <f t="shared" si="5"/>
        <v>4</v>
      </c>
      <c r="P14" s="18">
        <f t="shared" si="6"/>
        <v>12</v>
      </c>
      <c r="Q14" s="18">
        <f t="shared" si="7"/>
        <v>2</v>
      </c>
      <c r="R14" s="18">
        <f t="shared" si="8"/>
        <v>1</v>
      </c>
      <c r="S14" s="27">
        <f t="shared" si="9"/>
        <v>4.2857142857142856</v>
      </c>
      <c r="T14" s="28">
        <f t="shared" si="10"/>
        <v>4</v>
      </c>
    </row>
    <row r="15" spans="1:20" ht="15.75" x14ac:dyDescent="0.25">
      <c r="A15" s="31" t="s">
        <v>30</v>
      </c>
      <c r="B15" s="30">
        <f>'Evaluator 1'!K12</f>
        <v>59</v>
      </c>
      <c r="C15" s="30">
        <f>'Evaluator 2'!K12</f>
        <v>72.5</v>
      </c>
      <c r="D15" s="30">
        <f>'Evaluator 3'!K12</f>
        <v>71</v>
      </c>
      <c r="E15" s="30">
        <f>'Evaluator 4'!K12</f>
        <v>53</v>
      </c>
      <c r="F15" s="30">
        <f>'Evaluator 5'!K12</f>
        <v>66</v>
      </c>
      <c r="G15" s="30">
        <f>'Evaluator 6'!K12</f>
        <v>60.5</v>
      </c>
      <c r="H15" s="30">
        <f>'Evaluator 7'!K12</f>
        <v>76.8</v>
      </c>
      <c r="I15" s="26">
        <f t="shared" si="1"/>
        <v>65.542857142857144</v>
      </c>
      <c r="L15" s="18">
        <f t="shared" si="2"/>
        <v>19</v>
      </c>
      <c r="M15" s="18">
        <f t="shared" si="3"/>
        <v>19</v>
      </c>
      <c r="N15" s="18">
        <f t="shared" si="4"/>
        <v>13</v>
      </c>
      <c r="O15" s="18">
        <f t="shared" si="5"/>
        <v>15</v>
      </c>
      <c r="P15" s="18">
        <f t="shared" si="6"/>
        <v>12</v>
      </c>
      <c r="Q15" s="18">
        <f t="shared" si="7"/>
        <v>17</v>
      </c>
      <c r="R15" s="18">
        <f t="shared" si="8"/>
        <v>19</v>
      </c>
      <c r="S15" s="27">
        <f t="shared" si="9"/>
        <v>16.285714285714285</v>
      </c>
      <c r="T15" s="28">
        <f t="shared" si="10"/>
        <v>19</v>
      </c>
    </row>
    <row r="16" spans="1:20" ht="15.75" x14ac:dyDescent="0.25">
      <c r="A16" s="37" t="s">
        <v>31</v>
      </c>
      <c r="B16" s="40">
        <f>'Evaluator 1'!K13</f>
        <v>82</v>
      </c>
      <c r="C16" s="40">
        <f>'Evaluator 2'!K13</f>
        <v>86</v>
      </c>
      <c r="D16" s="40">
        <f>'Evaluator 3'!K13</f>
        <v>84.5</v>
      </c>
      <c r="E16" s="40">
        <f>'Evaluator 4'!K13</f>
        <v>83</v>
      </c>
      <c r="F16" s="40">
        <f>'Evaluator 5'!K13</f>
        <v>80</v>
      </c>
      <c r="G16" s="40">
        <f>'Evaluator 6'!K13</f>
        <v>78.5</v>
      </c>
      <c r="H16" s="40">
        <f>'Evaluator 7'!K13</f>
        <v>89.100000000000009</v>
      </c>
      <c r="I16" s="36">
        <f t="shared" si="1"/>
        <v>83.3</v>
      </c>
      <c r="J16" s="42"/>
      <c r="K16" s="42"/>
      <c r="L16" s="39">
        <f t="shared" si="2"/>
        <v>5</v>
      </c>
      <c r="M16" s="39">
        <f t="shared" si="3"/>
        <v>3</v>
      </c>
      <c r="N16" s="39">
        <f t="shared" si="4"/>
        <v>1</v>
      </c>
      <c r="O16" s="39">
        <f t="shared" si="5"/>
        <v>2</v>
      </c>
      <c r="P16" s="39">
        <f t="shared" si="6"/>
        <v>6</v>
      </c>
      <c r="Q16" s="39">
        <f t="shared" si="7"/>
        <v>6</v>
      </c>
      <c r="R16" s="39">
        <f t="shared" si="8"/>
        <v>5</v>
      </c>
      <c r="S16" s="41">
        <f t="shared" si="9"/>
        <v>4</v>
      </c>
      <c r="T16" s="38">
        <f t="shared" si="10"/>
        <v>3</v>
      </c>
    </row>
    <row r="17" spans="1:20" ht="15.75" x14ac:dyDescent="0.25">
      <c r="A17" s="31" t="s">
        <v>32</v>
      </c>
      <c r="B17" s="30">
        <f>'Evaluator 1'!K14</f>
        <v>77</v>
      </c>
      <c r="C17" s="30">
        <f>'Evaluator 2'!K14</f>
        <v>80.8</v>
      </c>
      <c r="D17" s="30">
        <f>'Evaluator 3'!K14</f>
        <v>75</v>
      </c>
      <c r="E17" s="30">
        <f>'Evaluator 4'!K14</f>
        <v>49</v>
      </c>
      <c r="F17" s="30">
        <f>'Evaluator 5'!K14</f>
        <v>63</v>
      </c>
      <c r="G17" s="30">
        <f>'Evaluator 6'!K14</f>
        <v>77</v>
      </c>
      <c r="H17" s="30">
        <f>'Evaluator 7'!K14</f>
        <v>87.600000000000009</v>
      </c>
      <c r="I17" s="26">
        <f t="shared" si="1"/>
        <v>72.771428571428572</v>
      </c>
      <c r="L17" s="18">
        <f t="shared" si="2"/>
        <v>6</v>
      </c>
      <c r="M17" s="18">
        <f t="shared" si="3"/>
        <v>9</v>
      </c>
      <c r="N17" s="18">
        <f t="shared" si="4"/>
        <v>6</v>
      </c>
      <c r="O17" s="18">
        <f t="shared" si="5"/>
        <v>17</v>
      </c>
      <c r="P17" s="18">
        <f t="shared" si="6"/>
        <v>17</v>
      </c>
      <c r="Q17" s="18">
        <f t="shared" si="7"/>
        <v>8</v>
      </c>
      <c r="R17" s="18">
        <f t="shared" si="8"/>
        <v>8</v>
      </c>
      <c r="S17" s="27">
        <f t="shared" si="9"/>
        <v>10.142857142857142</v>
      </c>
      <c r="T17" s="28">
        <f t="shared" si="10"/>
        <v>11</v>
      </c>
    </row>
    <row r="18" spans="1:20" ht="15.75" x14ac:dyDescent="0.25">
      <c r="A18" s="31" t="s">
        <v>33</v>
      </c>
      <c r="B18" s="30">
        <f>'Evaluator 1'!K15</f>
        <v>77</v>
      </c>
      <c r="C18" s="30">
        <f>'Evaluator 2'!K15</f>
        <v>79.399999999999991</v>
      </c>
      <c r="D18" s="30">
        <f>'Evaluator 3'!K15</f>
        <v>72</v>
      </c>
      <c r="E18" s="30">
        <f>'Evaluator 4'!K15</f>
        <v>48</v>
      </c>
      <c r="F18" s="30">
        <f>'Evaluator 5'!K15</f>
        <v>64</v>
      </c>
      <c r="G18" s="30">
        <f>'Evaluator 6'!K15</f>
        <v>81</v>
      </c>
      <c r="H18" s="30">
        <f>'Evaluator 7'!K15</f>
        <v>82.8</v>
      </c>
      <c r="I18" s="26">
        <f t="shared" si="1"/>
        <v>72.028571428571425</v>
      </c>
      <c r="L18" s="18">
        <f t="shared" si="2"/>
        <v>6</v>
      </c>
      <c r="M18" s="18">
        <f t="shared" si="3"/>
        <v>11</v>
      </c>
      <c r="N18" s="18">
        <f t="shared" si="4"/>
        <v>11</v>
      </c>
      <c r="O18" s="18">
        <f t="shared" si="5"/>
        <v>18</v>
      </c>
      <c r="P18" s="18">
        <f t="shared" si="6"/>
        <v>15</v>
      </c>
      <c r="Q18" s="18">
        <f t="shared" si="7"/>
        <v>4</v>
      </c>
      <c r="R18" s="18">
        <f t="shared" si="8"/>
        <v>15</v>
      </c>
      <c r="S18" s="27">
        <f t="shared" si="9"/>
        <v>11.428571428571429</v>
      </c>
      <c r="T18" s="28">
        <f t="shared" si="10"/>
        <v>12</v>
      </c>
    </row>
    <row r="19" spans="1:20" ht="15.75" x14ac:dyDescent="0.25">
      <c r="A19" s="31" t="s">
        <v>34</v>
      </c>
      <c r="B19" s="30">
        <f>'Evaluator 1'!K16</f>
        <v>90</v>
      </c>
      <c r="C19" s="30">
        <f>'Evaluator 2'!K16</f>
        <v>82</v>
      </c>
      <c r="D19" s="30">
        <f>'Evaluator 3'!K16</f>
        <v>72.5</v>
      </c>
      <c r="E19" s="30">
        <f>'Evaluator 4'!K16</f>
        <v>66</v>
      </c>
      <c r="F19" s="30">
        <f>'Evaluator 5'!K16</f>
        <v>81</v>
      </c>
      <c r="G19" s="30">
        <f>'Evaluator 6'!K16</f>
        <v>78.5</v>
      </c>
      <c r="H19" s="30">
        <f>'Evaluator 7'!K16</f>
        <v>90.399999999999991</v>
      </c>
      <c r="I19" s="26">
        <f t="shared" si="1"/>
        <v>80.05714285714285</v>
      </c>
      <c r="L19" s="18">
        <f t="shared" si="2"/>
        <v>1</v>
      </c>
      <c r="M19" s="18">
        <f t="shared" si="3"/>
        <v>7</v>
      </c>
      <c r="N19" s="18">
        <f t="shared" si="4"/>
        <v>10</v>
      </c>
      <c r="O19" s="18">
        <f t="shared" si="5"/>
        <v>7</v>
      </c>
      <c r="P19" s="18">
        <f t="shared" si="6"/>
        <v>4</v>
      </c>
      <c r="Q19" s="18">
        <f t="shared" si="7"/>
        <v>6</v>
      </c>
      <c r="R19" s="18">
        <f t="shared" si="8"/>
        <v>3</v>
      </c>
      <c r="S19" s="27">
        <f t="shared" si="9"/>
        <v>5.4285714285714288</v>
      </c>
      <c r="T19" s="28">
        <f t="shared" si="10"/>
        <v>5</v>
      </c>
    </row>
    <row r="20" spans="1:20" ht="15.75" x14ac:dyDescent="0.25">
      <c r="A20" s="31" t="s">
        <v>35</v>
      </c>
      <c r="B20" s="30">
        <f>'Evaluator 1'!K17</f>
        <v>85</v>
      </c>
      <c r="C20" s="30">
        <f>'Evaluator 2'!K17</f>
        <v>81.899999999999991</v>
      </c>
      <c r="D20" s="30">
        <f>'Evaluator 3'!K17</f>
        <v>64</v>
      </c>
      <c r="E20" s="30">
        <f>'Evaluator 4'!K17</f>
        <v>85</v>
      </c>
      <c r="F20" s="30">
        <f>'Evaluator 5'!K17</f>
        <v>78</v>
      </c>
      <c r="G20" s="30">
        <f>'Evaluator 6'!K17</f>
        <v>77</v>
      </c>
      <c r="H20" s="30">
        <f>'Evaluator 7'!K17</f>
        <v>83.2</v>
      </c>
      <c r="I20" s="26">
        <f t="shared" si="1"/>
        <v>79.157142857142858</v>
      </c>
      <c r="L20" s="18">
        <f t="shared" si="2"/>
        <v>2</v>
      </c>
      <c r="M20" s="18">
        <f t="shared" si="3"/>
        <v>8</v>
      </c>
      <c r="N20" s="18">
        <f t="shared" si="4"/>
        <v>17</v>
      </c>
      <c r="O20" s="18">
        <f t="shared" si="5"/>
        <v>1</v>
      </c>
      <c r="P20" s="18">
        <f t="shared" si="6"/>
        <v>8</v>
      </c>
      <c r="Q20" s="18">
        <f t="shared" si="7"/>
        <v>8</v>
      </c>
      <c r="R20" s="18">
        <f t="shared" si="8"/>
        <v>14</v>
      </c>
      <c r="S20" s="27">
        <f t="shared" si="9"/>
        <v>8.2857142857142865</v>
      </c>
      <c r="T20" s="28">
        <f t="shared" si="10"/>
        <v>7</v>
      </c>
    </row>
    <row r="21" spans="1:20" ht="15.75" x14ac:dyDescent="0.25">
      <c r="A21" s="37" t="s">
        <v>36</v>
      </c>
      <c r="B21" s="40">
        <f>'Evaluator 1'!K18</f>
        <v>85</v>
      </c>
      <c r="C21" s="40">
        <f>'Evaluator 2'!K18</f>
        <v>86.2</v>
      </c>
      <c r="D21" s="40">
        <f>'Evaluator 3'!K18</f>
        <v>82</v>
      </c>
      <c r="E21" s="40">
        <f>'Evaluator 4'!K18</f>
        <v>79</v>
      </c>
      <c r="F21" s="40">
        <f>'Evaluator 5'!K18</f>
        <v>80</v>
      </c>
      <c r="G21" s="40">
        <f>'Evaluator 6'!K18</f>
        <v>90.4</v>
      </c>
      <c r="H21" s="40">
        <f>'Evaluator 7'!K18</f>
        <v>88.800000000000011</v>
      </c>
      <c r="I21" s="36">
        <f t="shared" si="1"/>
        <v>84.485714285714295</v>
      </c>
      <c r="J21" s="42"/>
      <c r="K21" s="42"/>
      <c r="L21" s="39">
        <f t="shared" si="2"/>
        <v>2</v>
      </c>
      <c r="M21" s="39">
        <f t="shared" si="3"/>
        <v>2</v>
      </c>
      <c r="N21" s="39">
        <f t="shared" si="4"/>
        <v>2</v>
      </c>
      <c r="O21" s="39">
        <f t="shared" si="5"/>
        <v>6</v>
      </c>
      <c r="P21" s="39">
        <f t="shared" si="6"/>
        <v>6</v>
      </c>
      <c r="Q21" s="39">
        <f t="shared" si="7"/>
        <v>1</v>
      </c>
      <c r="R21" s="39">
        <f t="shared" si="8"/>
        <v>6</v>
      </c>
      <c r="S21" s="41">
        <f t="shared" si="9"/>
        <v>3.5714285714285716</v>
      </c>
      <c r="T21" s="38">
        <f t="shared" si="10"/>
        <v>2</v>
      </c>
    </row>
    <row r="22" spans="1:20" ht="15.75" x14ac:dyDescent="0.25">
      <c r="A22" s="31" t="s">
        <v>37</v>
      </c>
      <c r="B22" s="30">
        <f>'Evaluator 1'!K19</f>
        <v>67</v>
      </c>
      <c r="C22" s="30">
        <f>'Evaluator 2'!K19</f>
        <v>78.099999999999994</v>
      </c>
      <c r="D22" s="30">
        <f>'Evaluator 3'!K19</f>
        <v>73</v>
      </c>
      <c r="E22" s="30">
        <f>'Evaluator 4'!K19</f>
        <v>60</v>
      </c>
      <c r="F22" s="30">
        <f>'Evaluator 5'!K19</f>
        <v>72</v>
      </c>
      <c r="G22" s="30">
        <f>'Evaluator 6'!K19</f>
        <v>69.5</v>
      </c>
      <c r="H22" s="30">
        <f>'Evaluator 7'!K19</f>
        <v>81.900000000000006</v>
      </c>
      <c r="I22" s="26">
        <f t="shared" si="1"/>
        <v>71.642857142857139</v>
      </c>
      <c r="L22" s="18">
        <f t="shared" si="2"/>
        <v>15</v>
      </c>
      <c r="M22" s="18">
        <f t="shared" si="3"/>
        <v>14</v>
      </c>
      <c r="N22" s="18">
        <f t="shared" si="4"/>
        <v>9</v>
      </c>
      <c r="O22" s="18">
        <f t="shared" si="5"/>
        <v>11</v>
      </c>
      <c r="P22" s="18">
        <f t="shared" si="6"/>
        <v>10</v>
      </c>
      <c r="Q22" s="18">
        <f t="shared" si="7"/>
        <v>13</v>
      </c>
      <c r="R22" s="18">
        <f t="shared" si="8"/>
        <v>16</v>
      </c>
      <c r="S22" s="27">
        <f t="shared" si="9"/>
        <v>12.571428571428571</v>
      </c>
      <c r="T22" s="28">
        <f t="shared" si="10"/>
        <v>14</v>
      </c>
    </row>
    <row r="23" spans="1:20" ht="15.75" x14ac:dyDescent="0.25">
      <c r="A23" s="31" t="s">
        <v>38</v>
      </c>
      <c r="B23" s="30">
        <f>'Evaluator 1'!K20</f>
        <v>67</v>
      </c>
      <c r="C23" s="30">
        <f>'Evaluator 2'!K20</f>
        <v>74.199999999999989</v>
      </c>
      <c r="D23" s="30">
        <f>'Evaluator 3'!K20</f>
        <v>71</v>
      </c>
      <c r="E23" s="30">
        <f>'Evaluator 4'!K20</f>
        <v>55</v>
      </c>
      <c r="F23" s="30">
        <f>'Evaluator 5'!K20</f>
        <v>71</v>
      </c>
      <c r="G23" s="30">
        <f>'Evaluator 6'!K20</f>
        <v>58</v>
      </c>
      <c r="H23" s="30">
        <f>'Evaluator 7'!K20</f>
        <v>81.800000000000011</v>
      </c>
      <c r="I23" s="26">
        <f t="shared" si="1"/>
        <v>68.285714285714292</v>
      </c>
      <c r="L23" s="18">
        <f t="shared" si="2"/>
        <v>15</v>
      </c>
      <c r="M23" s="18">
        <f t="shared" si="3"/>
        <v>18</v>
      </c>
      <c r="N23" s="18">
        <f t="shared" si="4"/>
        <v>13</v>
      </c>
      <c r="O23" s="18">
        <f t="shared" si="5"/>
        <v>12</v>
      </c>
      <c r="P23" s="18">
        <f t="shared" si="6"/>
        <v>11</v>
      </c>
      <c r="Q23" s="18">
        <f t="shared" si="7"/>
        <v>18</v>
      </c>
      <c r="R23" s="18">
        <f t="shared" si="8"/>
        <v>17</v>
      </c>
      <c r="S23" s="27">
        <f t="shared" si="9"/>
        <v>14.857142857142858</v>
      </c>
      <c r="T23" s="28">
        <f t="shared" si="10"/>
        <v>17</v>
      </c>
    </row>
    <row r="24" spans="1:20" ht="15.75" x14ac:dyDescent="0.25">
      <c r="A24" s="37" t="s">
        <v>39</v>
      </c>
      <c r="B24" s="40">
        <f>'Evaluator 1'!K21</f>
        <v>85</v>
      </c>
      <c r="C24" s="40">
        <f>'Evaluator 2'!K21</f>
        <v>86</v>
      </c>
      <c r="D24" s="40">
        <f>'Evaluator 3'!K21</f>
        <v>77</v>
      </c>
      <c r="E24" s="40">
        <f>'Evaluator 4'!K21</f>
        <v>64</v>
      </c>
      <c r="F24" s="40">
        <f>'Evaluator 5'!K21</f>
        <v>83</v>
      </c>
      <c r="G24" s="40">
        <f>'Evaluator 6'!K21</f>
        <v>87.5</v>
      </c>
      <c r="H24" s="40">
        <f>'Evaluator 7'!K21</f>
        <v>91.899999999999991</v>
      </c>
      <c r="I24" s="36">
        <f t="shared" si="1"/>
        <v>82.05714285714285</v>
      </c>
      <c r="J24" s="42"/>
      <c r="K24" s="42"/>
      <c r="L24" s="39">
        <f t="shared" si="2"/>
        <v>2</v>
      </c>
      <c r="M24" s="39">
        <f t="shared" si="3"/>
        <v>3</v>
      </c>
      <c r="N24" s="39">
        <f t="shared" si="4"/>
        <v>5</v>
      </c>
      <c r="O24" s="39">
        <f t="shared" si="5"/>
        <v>9</v>
      </c>
      <c r="P24" s="39">
        <f t="shared" si="6"/>
        <v>1</v>
      </c>
      <c r="Q24" s="39">
        <f t="shared" si="7"/>
        <v>2</v>
      </c>
      <c r="R24" s="39">
        <f t="shared" si="8"/>
        <v>2</v>
      </c>
      <c r="S24" s="41">
        <f t="shared" si="9"/>
        <v>3.4285714285714284</v>
      </c>
      <c r="T24" s="38">
        <f t="shared" si="10"/>
        <v>1</v>
      </c>
    </row>
    <row r="25" spans="1:20" ht="15.75" x14ac:dyDescent="0.25">
      <c r="A25" s="31" t="s">
        <v>40</v>
      </c>
      <c r="B25" s="30">
        <f>'Evaluator 1'!K22</f>
        <v>69</v>
      </c>
      <c r="C25" s="30">
        <f>'Evaluator 2'!K22</f>
        <v>83.6</v>
      </c>
      <c r="D25" s="30">
        <f>'Evaluator 3'!K22</f>
        <v>63</v>
      </c>
      <c r="E25" s="30">
        <f>'Evaluator 4'!K22</f>
        <v>47</v>
      </c>
      <c r="F25" s="30">
        <f>'Evaluator 5'!K22</f>
        <v>83</v>
      </c>
      <c r="G25" s="30">
        <f>'Evaluator 6'!K22</f>
        <v>77</v>
      </c>
      <c r="H25" s="30">
        <f>'Evaluator 7'!K22</f>
        <v>89.5</v>
      </c>
      <c r="I25" s="26">
        <f t="shared" si="1"/>
        <v>73.157142857142858</v>
      </c>
      <c r="L25" s="18">
        <f t="shared" si="2"/>
        <v>10</v>
      </c>
      <c r="M25" s="18">
        <f t="shared" si="3"/>
        <v>6</v>
      </c>
      <c r="N25" s="18">
        <f t="shared" si="4"/>
        <v>18</v>
      </c>
      <c r="O25" s="18">
        <f t="shared" si="5"/>
        <v>19</v>
      </c>
      <c r="P25" s="18">
        <f t="shared" si="6"/>
        <v>1</v>
      </c>
      <c r="Q25" s="18">
        <f t="shared" si="7"/>
        <v>8</v>
      </c>
      <c r="R25" s="18">
        <f t="shared" si="8"/>
        <v>4</v>
      </c>
      <c r="S25" s="27">
        <f t="shared" si="9"/>
        <v>9.4285714285714288</v>
      </c>
      <c r="T25" s="28">
        <f t="shared" si="10"/>
        <v>10</v>
      </c>
    </row>
    <row r="30" spans="1:20" x14ac:dyDescent="0.2">
      <c r="A30" s="12" t="s">
        <v>41</v>
      </c>
    </row>
    <row r="31" spans="1:20" x14ac:dyDescent="0.2">
      <c r="A31" s="12" t="s">
        <v>42</v>
      </c>
    </row>
  </sheetData>
  <mergeCells count="2">
    <mergeCell ref="S5:T5"/>
    <mergeCell ref="A3:M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topLeftCell="A31" workbookViewId="0">
      <selection activeCell="Y11" sqref="Y11"/>
    </sheetView>
  </sheetViews>
  <sheetFormatPr defaultRowHeight="12.75" x14ac:dyDescent="0.2"/>
  <cols>
    <col min="1" max="1" width="24.28515625" style="58" customWidth="1"/>
    <col min="2" max="2" width="6.28515625" style="58" customWidth="1"/>
    <col min="3" max="3" width="10.5703125" style="58" bestFit="1" customWidth="1"/>
    <col min="4" max="4" width="9.140625" style="58" customWidth="1"/>
    <col min="5" max="5" width="6.5703125" style="58" customWidth="1"/>
    <col min="6" max="6" width="10.5703125" style="58" bestFit="1" customWidth="1"/>
    <col min="7" max="7" width="9.140625" style="58" customWidth="1"/>
    <col min="8" max="8" width="6.5703125" style="58" customWidth="1"/>
    <col min="9" max="9" width="10.5703125" style="58" bestFit="1" customWidth="1"/>
    <col min="10" max="10" width="9.140625" style="58" customWidth="1"/>
    <col min="11" max="11" width="6.7109375" style="58" customWidth="1"/>
    <col min="12" max="12" width="10.5703125" style="58" bestFit="1" customWidth="1"/>
    <col min="13" max="13" width="9.140625" style="58" customWidth="1"/>
    <col min="14" max="14" width="6.28515625" style="58" customWidth="1"/>
    <col min="15" max="15" width="10.5703125" style="58" bestFit="1" customWidth="1"/>
    <col min="16" max="16" width="9.140625" style="58" customWidth="1"/>
    <col min="17" max="17" width="6.28515625" style="58" customWidth="1"/>
    <col min="18" max="18" width="10.5703125" style="58" bestFit="1" customWidth="1"/>
    <col min="19" max="19" width="9.140625" style="58" customWidth="1"/>
    <col min="20" max="20" width="6.28515625" style="58" customWidth="1"/>
    <col min="21" max="21" width="10.5703125" style="58" bestFit="1" customWidth="1"/>
    <col min="22" max="22" width="9.140625" style="58" customWidth="1"/>
    <col min="23" max="23" width="6.28515625" style="58" customWidth="1"/>
    <col min="24" max="24" width="10.5703125" style="58" bestFit="1" customWidth="1"/>
    <col min="25" max="25" width="9.140625" style="58" customWidth="1"/>
    <col min="26" max="26" width="6.7109375" style="58" customWidth="1"/>
    <col min="27" max="27" width="10.5703125" style="58" bestFit="1" customWidth="1"/>
    <col min="28" max="28" width="9.140625" style="58" customWidth="1"/>
    <col min="29" max="29" width="6.28515625" style="58" customWidth="1"/>
    <col min="30" max="30" width="10.5703125" style="58" bestFit="1" customWidth="1"/>
    <col min="31" max="31" width="9.140625" style="58" customWidth="1"/>
    <col min="32" max="32" width="6.28515625" style="58" customWidth="1"/>
    <col min="33" max="33" width="10.5703125" style="58" bestFit="1" customWidth="1"/>
    <col min="34" max="34" width="9.140625" style="58" customWidth="1"/>
    <col min="35" max="35" width="7.140625" style="58" customWidth="1"/>
    <col min="36" max="36" width="6.140625" style="58" customWidth="1"/>
    <col min="37" max="37" width="9.140625" style="58"/>
    <col min="38" max="38" width="17.5703125" style="58" bestFit="1" customWidth="1"/>
    <col min="39" max="16384" width="9.140625" style="58"/>
  </cols>
  <sheetData>
    <row r="1" spans="1:23" ht="15.75" x14ac:dyDescent="0.25">
      <c r="A1" s="57" t="s">
        <v>43</v>
      </c>
      <c r="B1" s="57"/>
      <c r="C1" s="57"/>
      <c r="D1" s="57"/>
      <c r="E1" s="57"/>
      <c r="F1" s="57"/>
      <c r="G1" s="57"/>
      <c r="H1" s="57"/>
      <c r="I1" s="57"/>
      <c r="J1" s="57"/>
    </row>
    <row r="2" spans="1:23" ht="15.75" x14ac:dyDescent="0.25">
      <c r="A2" s="59" t="s">
        <v>19</v>
      </c>
      <c r="B2" s="60"/>
      <c r="C2" s="60"/>
      <c r="D2" s="60"/>
      <c r="E2" s="60"/>
      <c r="F2" s="60"/>
      <c r="G2" s="60"/>
      <c r="H2" s="60"/>
      <c r="I2" s="60"/>
      <c r="J2" s="60"/>
    </row>
    <row r="3" spans="1:23" x14ac:dyDescent="0.2">
      <c r="A3" s="61" t="s">
        <v>44</v>
      </c>
      <c r="B3" s="62"/>
      <c r="C3" s="62"/>
      <c r="D3" s="62"/>
    </row>
    <row r="4" spans="1:23" ht="15" customHeight="1" x14ac:dyDescent="0.2">
      <c r="A4" s="61" t="s">
        <v>45</v>
      </c>
      <c r="B4" s="63" t="s">
        <v>46</v>
      </c>
      <c r="C4" s="63"/>
      <c r="D4" s="63"/>
      <c r="E4" s="61"/>
    </row>
    <row r="5" spans="1:23" ht="15" customHeight="1" x14ac:dyDescent="0.2">
      <c r="D5" s="64"/>
      <c r="E5" s="61"/>
    </row>
    <row r="6" spans="1:23" ht="15" customHeight="1" x14ac:dyDescent="0.2"/>
    <row r="7" spans="1:23" ht="15" customHeight="1" x14ac:dyDescent="0.2"/>
    <row r="9" spans="1:23" ht="11.25" customHeight="1" thickBot="1" x14ac:dyDescent="0.25"/>
    <row r="10" spans="1:23" s="65" customFormat="1" ht="13.5" thickBot="1" x14ac:dyDescent="0.25">
      <c r="B10" s="66" t="s">
        <v>47</v>
      </c>
      <c r="C10" s="67"/>
      <c r="D10" s="68"/>
      <c r="E10" s="66" t="s">
        <v>48</v>
      </c>
      <c r="F10" s="67"/>
      <c r="G10" s="68"/>
      <c r="H10" s="66" t="s">
        <v>49</v>
      </c>
      <c r="I10" s="67"/>
      <c r="J10" s="68"/>
      <c r="K10" s="66" t="s">
        <v>50</v>
      </c>
      <c r="L10" s="67"/>
      <c r="M10" s="68"/>
      <c r="N10" s="66" t="s">
        <v>51</v>
      </c>
      <c r="O10" s="67"/>
      <c r="P10" s="68"/>
      <c r="Q10" s="66" t="s">
        <v>52</v>
      </c>
      <c r="R10" s="67"/>
      <c r="S10" s="68"/>
      <c r="T10" s="66" t="s">
        <v>53</v>
      </c>
      <c r="U10" s="67"/>
      <c r="V10" s="68"/>
    </row>
    <row r="11" spans="1:23" s="65" customFormat="1" ht="96.75" customHeight="1" thickBot="1" x14ac:dyDescent="0.25">
      <c r="B11" s="69" t="s">
        <v>54</v>
      </c>
      <c r="C11" s="70"/>
      <c r="D11" s="71"/>
      <c r="E11" s="69" t="s">
        <v>55</v>
      </c>
      <c r="F11" s="70"/>
      <c r="G11" s="71"/>
      <c r="H11" s="69" t="s">
        <v>56</v>
      </c>
      <c r="I11" s="70"/>
      <c r="J11" s="71"/>
      <c r="K11" s="69" t="s">
        <v>57</v>
      </c>
      <c r="L11" s="70"/>
      <c r="M11" s="71"/>
      <c r="N11" s="69" t="s">
        <v>58</v>
      </c>
      <c r="O11" s="70"/>
      <c r="P11" s="71"/>
      <c r="Q11" s="69" t="s">
        <v>59</v>
      </c>
      <c r="R11" s="70"/>
      <c r="S11" s="71"/>
      <c r="T11" s="72" t="s">
        <v>60</v>
      </c>
      <c r="U11" s="73"/>
      <c r="V11" s="74"/>
    </row>
    <row r="12" spans="1:23" s="80" customFormat="1" ht="23.25" thickBot="1" x14ac:dyDescent="0.25">
      <c r="A12" s="75"/>
      <c r="B12" s="76" t="s">
        <v>61</v>
      </c>
      <c r="C12" s="77"/>
      <c r="D12" s="78"/>
      <c r="E12" s="76" t="s">
        <v>61</v>
      </c>
      <c r="F12" s="77"/>
      <c r="G12" s="78"/>
      <c r="H12" s="76" t="s">
        <v>61</v>
      </c>
      <c r="I12" s="77"/>
      <c r="J12" s="78"/>
      <c r="K12" s="76" t="s">
        <v>61</v>
      </c>
      <c r="L12" s="77"/>
      <c r="M12" s="78"/>
      <c r="N12" s="76" t="s">
        <v>61</v>
      </c>
      <c r="O12" s="77"/>
      <c r="P12" s="78"/>
      <c r="Q12" s="76" t="s">
        <v>61</v>
      </c>
      <c r="R12" s="77"/>
      <c r="S12" s="78"/>
      <c r="T12" s="76" t="s">
        <v>61</v>
      </c>
      <c r="U12" s="77"/>
      <c r="V12" s="78"/>
      <c r="W12" s="79" t="s">
        <v>62</v>
      </c>
    </row>
    <row r="13" spans="1:23" ht="15" customHeight="1" x14ac:dyDescent="0.2">
      <c r="A13" s="51" t="s">
        <v>22</v>
      </c>
      <c r="B13" s="81"/>
      <c r="C13" s="82">
        <v>8</v>
      </c>
      <c r="D13" s="83">
        <f>B13*$C$13</f>
        <v>0</v>
      </c>
      <c r="E13" s="81"/>
      <c r="F13" s="82">
        <v>5</v>
      </c>
      <c r="G13" s="83">
        <f>E13*$F$13</f>
        <v>0</v>
      </c>
      <c r="H13" s="81"/>
      <c r="I13" s="82">
        <v>1</v>
      </c>
      <c r="J13" s="83">
        <f>H13*$I$13</f>
        <v>0</v>
      </c>
      <c r="K13" s="81"/>
      <c r="L13" s="82">
        <v>1</v>
      </c>
      <c r="M13" s="83">
        <f>K13*$L$13</f>
        <v>0</v>
      </c>
      <c r="N13" s="81"/>
      <c r="O13" s="82">
        <v>1</v>
      </c>
      <c r="P13" s="83">
        <f>N13*$O$13</f>
        <v>0</v>
      </c>
      <c r="Q13" s="81"/>
      <c r="R13" s="82">
        <v>2</v>
      </c>
      <c r="S13" s="83">
        <f>Q13*$R$13</f>
        <v>0</v>
      </c>
      <c r="T13" s="81"/>
      <c r="U13" s="82">
        <v>2</v>
      </c>
      <c r="V13" s="83">
        <f>T13*$U$13</f>
        <v>0</v>
      </c>
      <c r="W13" s="84">
        <f>D13+G13+J13+M13+P13+S13+V13</f>
        <v>0</v>
      </c>
    </row>
    <row r="14" spans="1:23" ht="15" customHeight="1" x14ac:dyDescent="0.2">
      <c r="A14" s="51" t="s">
        <v>23</v>
      </c>
      <c r="B14" s="81"/>
      <c r="C14" s="82"/>
      <c r="D14" s="83">
        <f t="shared" ref="D14:D31" si="0">B14*$C$13</f>
        <v>0</v>
      </c>
      <c r="E14" s="81"/>
      <c r="F14" s="82"/>
      <c r="G14" s="83">
        <f t="shared" ref="G14:G31" si="1">E14*$F$13</f>
        <v>0</v>
      </c>
      <c r="H14" s="81"/>
      <c r="I14" s="82"/>
      <c r="J14" s="83">
        <f t="shared" ref="J14:J31" si="2">H14*$I$13</f>
        <v>0</v>
      </c>
      <c r="K14" s="81"/>
      <c r="L14" s="82"/>
      <c r="M14" s="83">
        <f t="shared" ref="M14:M31" si="3">K14*$L$13</f>
        <v>0</v>
      </c>
      <c r="N14" s="81"/>
      <c r="O14" s="82"/>
      <c r="P14" s="83">
        <f t="shared" ref="P14:P31" si="4">N14*$O$13</f>
        <v>0</v>
      </c>
      <c r="Q14" s="81"/>
      <c r="R14" s="82"/>
      <c r="S14" s="83">
        <f t="shared" ref="S14:S31" si="5">Q14*$R$13</f>
        <v>0</v>
      </c>
      <c r="T14" s="81"/>
      <c r="U14" s="82"/>
      <c r="V14" s="83">
        <f t="shared" ref="V14:V31" si="6">T14*$U$13</f>
        <v>0</v>
      </c>
      <c r="W14" s="84">
        <f t="shared" ref="W14:W31" si="7">D14+G14+J14+M14+P14+S14+V14</f>
        <v>0</v>
      </c>
    </row>
    <row r="15" spans="1:23" ht="15" customHeight="1" x14ac:dyDescent="0.2">
      <c r="A15" s="51" t="s">
        <v>24</v>
      </c>
      <c r="B15" s="81"/>
      <c r="C15" s="82"/>
      <c r="D15" s="83">
        <f t="shared" si="0"/>
        <v>0</v>
      </c>
      <c r="E15" s="81"/>
      <c r="F15" s="82"/>
      <c r="G15" s="83">
        <f t="shared" si="1"/>
        <v>0</v>
      </c>
      <c r="H15" s="81"/>
      <c r="I15" s="82"/>
      <c r="J15" s="83">
        <f t="shared" si="2"/>
        <v>0</v>
      </c>
      <c r="K15" s="81"/>
      <c r="L15" s="82"/>
      <c r="M15" s="83">
        <f t="shared" si="3"/>
        <v>0</v>
      </c>
      <c r="N15" s="81"/>
      <c r="O15" s="82"/>
      <c r="P15" s="83">
        <f t="shared" si="4"/>
        <v>0</v>
      </c>
      <c r="Q15" s="81"/>
      <c r="R15" s="82"/>
      <c r="S15" s="83">
        <f t="shared" si="5"/>
        <v>0</v>
      </c>
      <c r="T15" s="81"/>
      <c r="U15" s="82"/>
      <c r="V15" s="83">
        <f t="shared" si="6"/>
        <v>0</v>
      </c>
      <c r="W15" s="84">
        <f t="shared" si="7"/>
        <v>0</v>
      </c>
    </row>
    <row r="16" spans="1:23" ht="15" customHeight="1" x14ac:dyDescent="0.2">
      <c r="A16" s="51" t="s">
        <v>25</v>
      </c>
      <c r="B16" s="81"/>
      <c r="C16" s="82"/>
      <c r="D16" s="83">
        <f t="shared" si="0"/>
        <v>0</v>
      </c>
      <c r="E16" s="81"/>
      <c r="F16" s="82"/>
      <c r="G16" s="83">
        <f t="shared" si="1"/>
        <v>0</v>
      </c>
      <c r="H16" s="81"/>
      <c r="I16" s="82"/>
      <c r="J16" s="83">
        <f t="shared" si="2"/>
        <v>0</v>
      </c>
      <c r="K16" s="81"/>
      <c r="L16" s="82"/>
      <c r="M16" s="83">
        <f t="shared" si="3"/>
        <v>0</v>
      </c>
      <c r="N16" s="81"/>
      <c r="O16" s="82"/>
      <c r="P16" s="83">
        <f t="shared" si="4"/>
        <v>0</v>
      </c>
      <c r="Q16" s="81"/>
      <c r="R16" s="82"/>
      <c r="S16" s="83">
        <f t="shared" si="5"/>
        <v>0</v>
      </c>
      <c r="T16" s="81"/>
      <c r="U16" s="82"/>
      <c r="V16" s="83">
        <f t="shared" si="6"/>
        <v>0</v>
      </c>
      <c r="W16" s="84">
        <f t="shared" si="7"/>
        <v>0</v>
      </c>
    </row>
    <row r="17" spans="1:35" ht="15" customHeight="1" x14ac:dyDescent="0.2">
      <c r="A17" s="51" t="s">
        <v>26</v>
      </c>
      <c r="B17" s="81"/>
      <c r="C17" s="82"/>
      <c r="D17" s="83">
        <f t="shared" si="0"/>
        <v>0</v>
      </c>
      <c r="E17" s="81"/>
      <c r="F17" s="82"/>
      <c r="G17" s="83">
        <f t="shared" si="1"/>
        <v>0</v>
      </c>
      <c r="H17" s="81"/>
      <c r="I17" s="82"/>
      <c r="J17" s="83">
        <f t="shared" si="2"/>
        <v>0</v>
      </c>
      <c r="K17" s="81"/>
      <c r="L17" s="82"/>
      <c r="M17" s="83">
        <f t="shared" si="3"/>
        <v>0</v>
      </c>
      <c r="N17" s="81"/>
      <c r="O17" s="82"/>
      <c r="P17" s="83">
        <f t="shared" si="4"/>
        <v>0</v>
      </c>
      <c r="Q17" s="81"/>
      <c r="R17" s="82"/>
      <c r="S17" s="83">
        <f t="shared" si="5"/>
        <v>0</v>
      </c>
      <c r="T17" s="81"/>
      <c r="U17" s="82"/>
      <c r="V17" s="83">
        <f t="shared" si="6"/>
        <v>0</v>
      </c>
      <c r="W17" s="84">
        <f t="shared" si="7"/>
        <v>0</v>
      </c>
    </row>
    <row r="18" spans="1:35" ht="15" customHeight="1" x14ac:dyDescent="0.2">
      <c r="A18" s="51" t="s">
        <v>27</v>
      </c>
      <c r="B18" s="81"/>
      <c r="C18" s="82"/>
      <c r="D18" s="83">
        <f t="shared" si="0"/>
        <v>0</v>
      </c>
      <c r="E18" s="81"/>
      <c r="F18" s="82"/>
      <c r="G18" s="83">
        <f t="shared" si="1"/>
        <v>0</v>
      </c>
      <c r="H18" s="81"/>
      <c r="I18" s="82"/>
      <c r="J18" s="83">
        <f t="shared" si="2"/>
        <v>0</v>
      </c>
      <c r="K18" s="81"/>
      <c r="L18" s="82"/>
      <c r="M18" s="83">
        <f t="shared" si="3"/>
        <v>0</v>
      </c>
      <c r="N18" s="81"/>
      <c r="O18" s="82"/>
      <c r="P18" s="83">
        <f t="shared" si="4"/>
        <v>0</v>
      </c>
      <c r="Q18" s="81"/>
      <c r="R18" s="82"/>
      <c r="S18" s="83">
        <f t="shared" si="5"/>
        <v>0</v>
      </c>
      <c r="T18" s="81"/>
      <c r="U18" s="82"/>
      <c r="V18" s="83">
        <f t="shared" si="6"/>
        <v>0</v>
      </c>
      <c r="W18" s="84">
        <f t="shared" si="7"/>
        <v>0</v>
      </c>
    </row>
    <row r="19" spans="1:35" ht="15" customHeight="1" x14ac:dyDescent="0.2">
      <c r="A19" s="51" t="s">
        <v>28</v>
      </c>
      <c r="B19" s="81"/>
      <c r="C19" s="82"/>
      <c r="D19" s="83">
        <f t="shared" si="0"/>
        <v>0</v>
      </c>
      <c r="E19" s="81"/>
      <c r="F19" s="82"/>
      <c r="G19" s="83">
        <f t="shared" si="1"/>
        <v>0</v>
      </c>
      <c r="H19" s="81"/>
      <c r="I19" s="82"/>
      <c r="J19" s="83">
        <f t="shared" si="2"/>
        <v>0</v>
      </c>
      <c r="K19" s="81"/>
      <c r="L19" s="82"/>
      <c r="M19" s="83">
        <f t="shared" si="3"/>
        <v>0</v>
      </c>
      <c r="N19" s="81"/>
      <c r="O19" s="82"/>
      <c r="P19" s="83">
        <f t="shared" si="4"/>
        <v>0</v>
      </c>
      <c r="Q19" s="81"/>
      <c r="R19" s="82"/>
      <c r="S19" s="83">
        <f t="shared" si="5"/>
        <v>0</v>
      </c>
      <c r="T19" s="81"/>
      <c r="U19" s="82"/>
      <c r="V19" s="83">
        <f t="shared" si="6"/>
        <v>0</v>
      </c>
      <c r="W19" s="84">
        <f t="shared" si="7"/>
        <v>0</v>
      </c>
    </row>
    <row r="20" spans="1:35" ht="15" customHeight="1" x14ac:dyDescent="0.2">
      <c r="A20" s="51" t="s">
        <v>29</v>
      </c>
      <c r="B20" s="81"/>
      <c r="C20" s="82"/>
      <c r="D20" s="83">
        <f t="shared" si="0"/>
        <v>0</v>
      </c>
      <c r="E20" s="81"/>
      <c r="F20" s="82"/>
      <c r="G20" s="83">
        <f t="shared" si="1"/>
        <v>0</v>
      </c>
      <c r="H20" s="81"/>
      <c r="I20" s="82"/>
      <c r="J20" s="83">
        <f t="shared" si="2"/>
        <v>0</v>
      </c>
      <c r="K20" s="81"/>
      <c r="L20" s="82"/>
      <c r="M20" s="83">
        <f t="shared" si="3"/>
        <v>0</v>
      </c>
      <c r="N20" s="81"/>
      <c r="O20" s="82"/>
      <c r="P20" s="83">
        <f t="shared" si="4"/>
        <v>0</v>
      </c>
      <c r="Q20" s="81"/>
      <c r="R20" s="82"/>
      <c r="S20" s="83">
        <f t="shared" si="5"/>
        <v>0</v>
      </c>
      <c r="T20" s="81"/>
      <c r="U20" s="82"/>
      <c r="V20" s="83">
        <f t="shared" si="6"/>
        <v>0</v>
      </c>
      <c r="W20" s="84">
        <f t="shared" si="7"/>
        <v>0</v>
      </c>
    </row>
    <row r="21" spans="1:35" ht="15" customHeight="1" x14ac:dyDescent="0.2">
      <c r="A21" s="51" t="s">
        <v>30</v>
      </c>
      <c r="B21" s="81"/>
      <c r="C21" s="82"/>
      <c r="D21" s="83">
        <f t="shared" si="0"/>
        <v>0</v>
      </c>
      <c r="E21" s="81"/>
      <c r="F21" s="82"/>
      <c r="G21" s="83">
        <f t="shared" si="1"/>
        <v>0</v>
      </c>
      <c r="H21" s="81"/>
      <c r="I21" s="82"/>
      <c r="J21" s="83">
        <f t="shared" si="2"/>
        <v>0</v>
      </c>
      <c r="K21" s="81"/>
      <c r="L21" s="82"/>
      <c r="M21" s="83">
        <f t="shared" si="3"/>
        <v>0</v>
      </c>
      <c r="N21" s="81"/>
      <c r="O21" s="82"/>
      <c r="P21" s="83">
        <f t="shared" si="4"/>
        <v>0</v>
      </c>
      <c r="Q21" s="81"/>
      <c r="R21" s="82"/>
      <c r="S21" s="83">
        <f t="shared" si="5"/>
        <v>0</v>
      </c>
      <c r="T21" s="81"/>
      <c r="U21" s="82"/>
      <c r="V21" s="83">
        <f t="shared" si="6"/>
        <v>0</v>
      </c>
      <c r="W21" s="84">
        <f t="shared" si="7"/>
        <v>0</v>
      </c>
    </row>
    <row r="22" spans="1:35" ht="15" customHeight="1" x14ac:dyDescent="0.2">
      <c r="A22" s="51" t="s">
        <v>31</v>
      </c>
      <c r="B22" s="81"/>
      <c r="C22" s="82"/>
      <c r="D22" s="83">
        <f t="shared" si="0"/>
        <v>0</v>
      </c>
      <c r="E22" s="81"/>
      <c r="F22" s="82"/>
      <c r="G22" s="83">
        <f t="shared" si="1"/>
        <v>0</v>
      </c>
      <c r="H22" s="81"/>
      <c r="I22" s="82"/>
      <c r="J22" s="83">
        <f t="shared" si="2"/>
        <v>0</v>
      </c>
      <c r="K22" s="81"/>
      <c r="L22" s="82"/>
      <c r="M22" s="83">
        <f t="shared" si="3"/>
        <v>0</v>
      </c>
      <c r="N22" s="81"/>
      <c r="O22" s="82"/>
      <c r="P22" s="83">
        <f t="shared" si="4"/>
        <v>0</v>
      </c>
      <c r="Q22" s="81"/>
      <c r="R22" s="82"/>
      <c r="S22" s="83">
        <f t="shared" si="5"/>
        <v>0</v>
      </c>
      <c r="T22" s="81"/>
      <c r="U22" s="82"/>
      <c r="V22" s="83">
        <f t="shared" si="6"/>
        <v>0</v>
      </c>
      <c r="W22" s="84">
        <f t="shared" si="7"/>
        <v>0</v>
      </c>
    </row>
    <row r="23" spans="1:35" ht="15" customHeight="1" x14ac:dyDescent="0.2">
      <c r="A23" s="51" t="s">
        <v>32</v>
      </c>
      <c r="B23" s="81"/>
      <c r="C23" s="82"/>
      <c r="D23" s="83">
        <f t="shared" si="0"/>
        <v>0</v>
      </c>
      <c r="E23" s="81"/>
      <c r="F23" s="82"/>
      <c r="G23" s="83">
        <f t="shared" si="1"/>
        <v>0</v>
      </c>
      <c r="H23" s="81"/>
      <c r="I23" s="82"/>
      <c r="J23" s="83">
        <f t="shared" si="2"/>
        <v>0</v>
      </c>
      <c r="K23" s="81"/>
      <c r="L23" s="82"/>
      <c r="M23" s="83">
        <f t="shared" si="3"/>
        <v>0</v>
      </c>
      <c r="N23" s="81"/>
      <c r="O23" s="82"/>
      <c r="P23" s="83">
        <f t="shared" si="4"/>
        <v>0</v>
      </c>
      <c r="Q23" s="81"/>
      <c r="R23" s="82"/>
      <c r="S23" s="83">
        <f t="shared" si="5"/>
        <v>0</v>
      </c>
      <c r="T23" s="81"/>
      <c r="U23" s="82"/>
      <c r="V23" s="83">
        <f t="shared" si="6"/>
        <v>0</v>
      </c>
      <c r="W23" s="84">
        <f t="shared" si="7"/>
        <v>0</v>
      </c>
    </row>
    <row r="24" spans="1:35" ht="15" customHeight="1" x14ac:dyDescent="0.2">
      <c r="A24" s="51" t="s">
        <v>33</v>
      </c>
      <c r="B24" s="81"/>
      <c r="C24" s="82"/>
      <c r="D24" s="83">
        <f t="shared" si="0"/>
        <v>0</v>
      </c>
      <c r="E24" s="81"/>
      <c r="F24" s="82"/>
      <c r="G24" s="83">
        <f t="shared" si="1"/>
        <v>0</v>
      </c>
      <c r="H24" s="81"/>
      <c r="I24" s="82"/>
      <c r="J24" s="83">
        <f t="shared" si="2"/>
        <v>0</v>
      </c>
      <c r="K24" s="81"/>
      <c r="L24" s="82"/>
      <c r="M24" s="83">
        <f t="shared" si="3"/>
        <v>0</v>
      </c>
      <c r="N24" s="81"/>
      <c r="O24" s="82"/>
      <c r="P24" s="83">
        <f t="shared" si="4"/>
        <v>0</v>
      </c>
      <c r="Q24" s="81"/>
      <c r="R24" s="82"/>
      <c r="S24" s="83">
        <f t="shared" si="5"/>
        <v>0</v>
      </c>
      <c r="T24" s="81"/>
      <c r="U24" s="82"/>
      <c r="V24" s="83">
        <f t="shared" si="6"/>
        <v>0</v>
      </c>
      <c r="W24" s="84">
        <f t="shared" si="7"/>
        <v>0</v>
      </c>
    </row>
    <row r="25" spans="1:35" ht="15" customHeight="1" x14ac:dyDescent="0.2">
      <c r="A25" s="51" t="s">
        <v>34</v>
      </c>
      <c r="B25" s="81"/>
      <c r="C25" s="82"/>
      <c r="D25" s="83">
        <f t="shared" si="0"/>
        <v>0</v>
      </c>
      <c r="E25" s="81"/>
      <c r="F25" s="82"/>
      <c r="G25" s="83">
        <f t="shared" si="1"/>
        <v>0</v>
      </c>
      <c r="H25" s="81"/>
      <c r="I25" s="82"/>
      <c r="J25" s="83">
        <f t="shared" si="2"/>
        <v>0</v>
      </c>
      <c r="K25" s="81"/>
      <c r="L25" s="82"/>
      <c r="M25" s="83">
        <f t="shared" si="3"/>
        <v>0</v>
      </c>
      <c r="N25" s="81"/>
      <c r="O25" s="82"/>
      <c r="P25" s="83">
        <f t="shared" si="4"/>
        <v>0</v>
      </c>
      <c r="Q25" s="81"/>
      <c r="R25" s="82"/>
      <c r="S25" s="83">
        <f t="shared" si="5"/>
        <v>0</v>
      </c>
      <c r="T25" s="81"/>
      <c r="U25" s="82"/>
      <c r="V25" s="83">
        <f t="shared" si="6"/>
        <v>0</v>
      </c>
      <c r="W25" s="84">
        <f t="shared" si="7"/>
        <v>0</v>
      </c>
    </row>
    <row r="26" spans="1:35" ht="15" customHeight="1" x14ac:dyDescent="0.2">
      <c r="A26" s="51" t="s">
        <v>35</v>
      </c>
      <c r="B26" s="81"/>
      <c r="C26" s="82"/>
      <c r="D26" s="83">
        <f t="shared" si="0"/>
        <v>0</v>
      </c>
      <c r="E26" s="81"/>
      <c r="F26" s="82"/>
      <c r="G26" s="83">
        <f t="shared" si="1"/>
        <v>0</v>
      </c>
      <c r="H26" s="81"/>
      <c r="I26" s="82"/>
      <c r="J26" s="83">
        <f t="shared" si="2"/>
        <v>0</v>
      </c>
      <c r="K26" s="81"/>
      <c r="L26" s="82"/>
      <c r="M26" s="83">
        <f t="shared" si="3"/>
        <v>0</v>
      </c>
      <c r="N26" s="81"/>
      <c r="O26" s="82"/>
      <c r="P26" s="83">
        <f t="shared" si="4"/>
        <v>0</v>
      </c>
      <c r="Q26" s="81"/>
      <c r="R26" s="82"/>
      <c r="S26" s="83">
        <f t="shared" si="5"/>
        <v>0</v>
      </c>
      <c r="T26" s="81"/>
      <c r="U26" s="82"/>
      <c r="V26" s="83">
        <f t="shared" si="6"/>
        <v>0</v>
      </c>
      <c r="W26" s="84">
        <f t="shared" si="7"/>
        <v>0</v>
      </c>
    </row>
    <row r="27" spans="1:35" ht="15" customHeight="1" x14ac:dyDescent="0.2">
      <c r="A27" s="51" t="s">
        <v>36</v>
      </c>
      <c r="B27" s="81"/>
      <c r="C27" s="82"/>
      <c r="D27" s="83">
        <f t="shared" si="0"/>
        <v>0</v>
      </c>
      <c r="E27" s="81"/>
      <c r="F27" s="82"/>
      <c r="G27" s="83">
        <f t="shared" si="1"/>
        <v>0</v>
      </c>
      <c r="H27" s="81"/>
      <c r="I27" s="82"/>
      <c r="J27" s="83">
        <f t="shared" si="2"/>
        <v>0</v>
      </c>
      <c r="K27" s="81"/>
      <c r="L27" s="82"/>
      <c r="M27" s="83">
        <f t="shared" si="3"/>
        <v>0</v>
      </c>
      <c r="N27" s="81"/>
      <c r="O27" s="82"/>
      <c r="P27" s="83">
        <f t="shared" si="4"/>
        <v>0</v>
      </c>
      <c r="Q27" s="81"/>
      <c r="R27" s="82"/>
      <c r="S27" s="83">
        <f t="shared" si="5"/>
        <v>0</v>
      </c>
      <c r="T27" s="81"/>
      <c r="U27" s="82"/>
      <c r="V27" s="83">
        <f t="shared" si="6"/>
        <v>0</v>
      </c>
      <c r="W27" s="84">
        <f t="shared" si="7"/>
        <v>0</v>
      </c>
    </row>
    <row r="28" spans="1:35" ht="15" customHeight="1" x14ac:dyDescent="0.2">
      <c r="A28" s="51" t="s">
        <v>37</v>
      </c>
      <c r="B28" s="81"/>
      <c r="C28" s="82"/>
      <c r="D28" s="83">
        <f t="shared" si="0"/>
        <v>0</v>
      </c>
      <c r="E28" s="81"/>
      <c r="F28" s="82"/>
      <c r="G28" s="83">
        <f t="shared" si="1"/>
        <v>0</v>
      </c>
      <c r="H28" s="81"/>
      <c r="I28" s="82"/>
      <c r="J28" s="83">
        <f t="shared" si="2"/>
        <v>0</v>
      </c>
      <c r="K28" s="81"/>
      <c r="L28" s="82"/>
      <c r="M28" s="83">
        <f t="shared" si="3"/>
        <v>0</v>
      </c>
      <c r="N28" s="81"/>
      <c r="O28" s="82"/>
      <c r="P28" s="83">
        <f t="shared" si="4"/>
        <v>0</v>
      </c>
      <c r="Q28" s="81"/>
      <c r="R28" s="82"/>
      <c r="S28" s="83">
        <f t="shared" si="5"/>
        <v>0</v>
      </c>
      <c r="T28" s="81"/>
      <c r="U28" s="82"/>
      <c r="V28" s="83">
        <f t="shared" si="6"/>
        <v>0</v>
      </c>
      <c r="W28" s="84">
        <f t="shared" si="7"/>
        <v>0</v>
      </c>
    </row>
    <row r="29" spans="1:35" ht="15" customHeight="1" x14ac:dyDescent="0.2">
      <c r="A29" s="51" t="s">
        <v>38</v>
      </c>
      <c r="B29" s="81"/>
      <c r="C29" s="82"/>
      <c r="D29" s="83">
        <f t="shared" si="0"/>
        <v>0</v>
      </c>
      <c r="E29" s="81"/>
      <c r="F29" s="82"/>
      <c r="G29" s="83">
        <f t="shared" si="1"/>
        <v>0</v>
      </c>
      <c r="H29" s="81"/>
      <c r="I29" s="82"/>
      <c r="J29" s="83">
        <f t="shared" si="2"/>
        <v>0</v>
      </c>
      <c r="K29" s="81"/>
      <c r="L29" s="82"/>
      <c r="M29" s="83">
        <f t="shared" si="3"/>
        <v>0</v>
      </c>
      <c r="N29" s="81"/>
      <c r="O29" s="82"/>
      <c r="P29" s="83">
        <f t="shared" si="4"/>
        <v>0</v>
      </c>
      <c r="Q29" s="81"/>
      <c r="R29" s="82"/>
      <c r="S29" s="83">
        <f t="shared" si="5"/>
        <v>0</v>
      </c>
      <c r="T29" s="81"/>
      <c r="U29" s="82"/>
      <c r="V29" s="83">
        <f t="shared" si="6"/>
        <v>0</v>
      </c>
      <c r="W29" s="84">
        <f t="shared" si="7"/>
        <v>0</v>
      </c>
    </row>
    <row r="30" spans="1:35" ht="15" customHeight="1" x14ac:dyDescent="0.2">
      <c r="A30" s="51" t="s">
        <v>39</v>
      </c>
      <c r="B30" s="81"/>
      <c r="C30" s="82"/>
      <c r="D30" s="83">
        <f t="shared" si="0"/>
        <v>0</v>
      </c>
      <c r="E30" s="81"/>
      <c r="F30" s="82"/>
      <c r="G30" s="83">
        <f t="shared" si="1"/>
        <v>0</v>
      </c>
      <c r="H30" s="81"/>
      <c r="I30" s="82"/>
      <c r="J30" s="83">
        <f t="shared" si="2"/>
        <v>0</v>
      </c>
      <c r="K30" s="81"/>
      <c r="L30" s="82"/>
      <c r="M30" s="83">
        <f t="shared" si="3"/>
        <v>0</v>
      </c>
      <c r="N30" s="81"/>
      <c r="O30" s="82"/>
      <c r="P30" s="83">
        <f t="shared" si="4"/>
        <v>0</v>
      </c>
      <c r="Q30" s="81"/>
      <c r="R30" s="82"/>
      <c r="S30" s="83">
        <f t="shared" si="5"/>
        <v>0</v>
      </c>
      <c r="T30" s="81"/>
      <c r="U30" s="82"/>
      <c r="V30" s="83">
        <f t="shared" si="6"/>
        <v>0</v>
      </c>
      <c r="W30" s="84">
        <f t="shared" si="7"/>
        <v>0</v>
      </c>
    </row>
    <row r="31" spans="1:35" ht="15" customHeight="1" x14ac:dyDescent="0.2">
      <c r="A31" s="51" t="s">
        <v>40</v>
      </c>
      <c r="B31" s="81"/>
      <c r="C31" s="82"/>
      <c r="D31" s="83">
        <f t="shared" si="0"/>
        <v>0</v>
      </c>
      <c r="E31" s="81"/>
      <c r="F31" s="82"/>
      <c r="G31" s="83">
        <f t="shared" si="1"/>
        <v>0</v>
      </c>
      <c r="H31" s="81"/>
      <c r="I31" s="82"/>
      <c r="J31" s="83">
        <f t="shared" si="2"/>
        <v>0</v>
      </c>
      <c r="K31" s="81"/>
      <c r="L31" s="82"/>
      <c r="M31" s="83">
        <f t="shared" si="3"/>
        <v>0</v>
      </c>
      <c r="N31" s="81"/>
      <c r="O31" s="82"/>
      <c r="P31" s="83">
        <f t="shared" si="4"/>
        <v>0</v>
      </c>
      <c r="Q31" s="81"/>
      <c r="R31" s="82"/>
      <c r="S31" s="83">
        <f t="shared" si="5"/>
        <v>0</v>
      </c>
      <c r="T31" s="81"/>
      <c r="U31" s="82"/>
      <c r="V31" s="83">
        <f t="shared" si="6"/>
        <v>0</v>
      </c>
      <c r="W31" s="84">
        <f t="shared" si="7"/>
        <v>0</v>
      </c>
    </row>
    <row r="32" spans="1:35" s="85" customFormat="1" ht="7.5" customHeight="1" x14ac:dyDescent="0.2">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row>
    <row r="33" spans="1:29" s="87" customFormat="1" ht="6.75" customHeight="1" x14ac:dyDescent="0.2"/>
    <row r="35" spans="1:29" x14ac:dyDescent="0.2">
      <c r="A35" s="88" t="s">
        <v>63</v>
      </c>
      <c r="G35" s="89"/>
      <c r="H35" s="89"/>
    </row>
    <row r="36" spans="1:29" x14ac:dyDescent="0.2">
      <c r="G36" s="89"/>
      <c r="H36" s="89"/>
      <c r="I36" s="89"/>
      <c r="J36" s="89"/>
    </row>
    <row r="37" spans="1:29" ht="15" x14ac:dyDescent="0.25">
      <c r="G37" s="89"/>
      <c r="H37" s="89"/>
      <c r="I37" s="89"/>
      <c r="J37" s="89"/>
      <c r="Q37" s="90"/>
    </row>
    <row r="38" spans="1:29" x14ac:dyDescent="0.2">
      <c r="G38" s="89"/>
      <c r="H38" s="89"/>
      <c r="I38" s="89"/>
      <c r="J38" s="89"/>
    </row>
    <row r="39" spans="1:29" x14ac:dyDescent="0.2">
      <c r="G39" s="89"/>
      <c r="H39" s="89"/>
      <c r="I39" s="89"/>
      <c r="J39" s="89"/>
    </row>
    <row r="40" spans="1:29" ht="15" x14ac:dyDescent="0.25">
      <c r="G40" s="89"/>
      <c r="H40" s="89"/>
      <c r="I40" s="89"/>
      <c r="J40" s="89"/>
      <c r="Q40" s="90"/>
    </row>
    <row r="41" spans="1:29" x14ac:dyDescent="0.2">
      <c r="G41" s="89"/>
      <c r="H41" s="89"/>
      <c r="I41" s="89"/>
      <c r="J41" s="89"/>
    </row>
    <row r="42" spans="1:29" x14ac:dyDescent="0.2">
      <c r="G42" s="89"/>
      <c r="H42" s="89"/>
      <c r="I42" s="89"/>
      <c r="J42" s="89"/>
    </row>
    <row r="43" spans="1:29" ht="15" x14ac:dyDescent="0.25">
      <c r="B43" s="89"/>
      <c r="C43" s="89"/>
      <c r="D43" s="89"/>
      <c r="E43" s="89"/>
      <c r="F43" s="89"/>
      <c r="G43" s="89"/>
      <c r="H43" s="89"/>
      <c r="I43" s="89"/>
      <c r="J43" s="89"/>
      <c r="Q43" s="90"/>
    </row>
    <row r="44" spans="1:29" ht="15" x14ac:dyDescent="0.25">
      <c r="H44" s="89"/>
      <c r="I44" s="89"/>
      <c r="J44" s="89"/>
      <c r="Q44" s="91"/>
    </row>
    <row r="45" spans="1:29" x14ac:dyDescent="0.2">
      <c r="I45" s="89"/>
      <c r="J45" s="89"/>
      <c r="K45" s="89"/>
      <c r="L45" s="89"/>
      <c r="M45" s="89"/>
      <c r="N45" s="89"/>
    </row>
    <row r="46" spans="1:29" x14ac:dyDescent="0.2">
      <c r="I46" s="89"/>
      <c r="J46" s="89"/>
      <c r="K46" s="89"/>
      <c r="L46" s="89"/>
      <c r="M46" s="89"/>
      <c r="N46" s="89"/>
    </row>
    <row r="47" spans="1:29" x14ac:dyDescent="0.2">
      <c r="L47" s="89"/>
      <c r="M47" s="89"/>
      <c r="N47" s="89"/>
    </row>
    <row r="48" spans="1:29" ht="15" x14ac:dyDescent="0.2">
      <c r="L48" s="89"/>
      <c r="M48" s="89"/>
      <c r="N48" s="89"/>
      <c r="O48" s="92"/>
      <c r="T48" s="89"/>
      <c r="AA48" s="89"/>
      <c r="AB48" s="89"/>
      <c r="AC48" s="89"/>
    </row>
    <row r="49" spans="1:29" ht="15" x14ac:dyDescent="0.2">
      <c r="L49" s="89"/>
      <c r="M49" s="89"/>
      <c r="N49" s="89"/>
      <c r="O49" s="93"/>
      <c r="T49" s="89"/>
      <c r="AA49" s="89"/>
      <c r="AB49" s="89"/>
      <c r="AC49" s="89"/>
    </row>
    <row r="50" spans="1:29" ht="15" x14ac:dyDescent="0.2">
      <c r="L50" s="89"/>
      <c r="M50" s="89"/>
      <c r="N50" s="89"/>
      <c r="O50" s="93"/>
      <c r="T50" s="89"/>
      <c r="AA50" s="89"/>
      <c r="AB50" s="89"/>
      <c r="AC50" s="89"/>
    </row>
    <row r="51" spans="1:29" ht="15" x14ac:dyDescent="0.2">
      <c r="O51" s="93"/>
    </row>
    <row r="52" spans="1:29" ht="15" x14ac:dyDescent="0.2">
      <c r="O52" s="93"/>
    </row>
    <row r="53" spans="1:29" ht="15" x14ac:dyDescent="0.2">
      <c r="O53" s="93"/>
    </row>
    <row r="54" spans="1:29" ht="15" x14ac:dyDescent="0.2">
      <c r="O54" s="93"/>
    </row>
    <row r="55" spans="1:29" ht="15" x14ac:dyDescent="0.2">
      <c r="O55" s="93"/>
    </row>
    <row r="56" spans="1:29" x14ac:dyDescent="0.2">
      <c r="O56" s="94"/>
    </row>
    <row r="57" spans="1:29" ht="15" x14ac:dyDescent="0.2">
      <c r="O57" s="95"/>
    </row>
    <row r="58" spans="1:29" x14ac:dyDescent="0.2">
      <c r="O58" s="94"/>
    </row>
    <row r="59" spans="1:29" ht="15" x14ac:dyDescent="0.2">
      <c r="O59" s="92"/>
    </row>
    <row r="60" spans="1:29" ht="15" x14ac:dyDescent="0.2">
      <c r="O60" s="92"/>
    </row>
    <row r="61" spans="1:29" ht="15" x14ac:dyDescent="0.2">
      <c r="O61" s="95"/>
    </row>
    <row r="62" spans="1:29" ht="15" x14ac:dyDescent="0.2">
      <c r="O62" s="92"/>
    </row>
    <row r="63" spans="1:29" x14ac:dyDescent="0.2">
      <c r="A63" s="96" t="s">
        <v>64</v>
      </c>
    </row>
  </sheetData>
  <mergeCells count="24">
    <mergeCell ref="T11:V11"/>
    <mergeCell ref="C13:C31"/>
    <mergeCell ref="F13:F31"/>
    <mergeCell ref="I13:I31"/>
    <mergeCell ref="L13:L31"/>
    <mergeCell ref="O13:O31"/>
    <mergeCell ref="R13:R31"/>
    <mergeCell ref="U13:U31"/>
    <mergeCell ref="K10:M10"/>
    <mergeCell ref="N10:P10"/>
    <mergeCell ref="Q10:S10"/>
    <mergeCell ref="T10:V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2019-10-23T20:54:46Z</dcterms:modified>
</cp:coreProperties>
</file>