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722" activeTab="7"/>
  </bookViews>
  <sheets>
    <sheet name="Evaluator 1" sheetId="2" r:id="rId1"/>
    <sheet name="Evaluator 2" sheetId="3" r:id="rId2"/>
    <sheet name="Evaluator 3" sheetId="5" r:id="rId3"/>
    <sheet name="Evaluator 4" sheetId="9" r:id="rId4"/>
    <sheet name="Evaluator 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D5" i="10" l="1"/>
  <c r="D6" i="10"/>
  <c r="D7" i="10"/>
  <c r="D4" i="10"/>
  <c r="D5" i="9"/>
  <c r="D6" i="9"/>
  <c r="D7" i="9"/>
  <c r="D4" i="9"/>
  <c r="D5" i="5"/>
  <c r="D6" i="5"/>
  <c r="D7" i="5"/>
  <c r="D4" i="5"/>
  <c r="D5" i="3"/>
  <c r="D6" i="3"/>
  <c r="D7" i="3"/>
  <c r="D4" i="3"/>
  <c r="D5" i="2"/>
  <c r="D6" i="2"/>
  <c r="D7" i="2"/>
  <c r="D4" i="2"/>
  <c r="J7" i="10" l="1"/>
  <c r="J6" i="10"/>
  <c r="J5" i="10"/>
  <c r="J4" i="10"/>
  <c r="J7" i="9"/>
  <c r="J6" i="9"/>
  <c r="J5" i="9"/>
  <c r="J4" i="9"/>
  <c r="J7" i="5"/>
  <c r="J6" i="5"/>
  <c r="J5" i="5"/>
  <c r="J4" i="5"/>
  <c r="J7" i="3"/>
  <c r="J6" i="3"/>
  <c r="J5" i="3"/>
  <c r="J4" i="3"/>
  <c r="D9" i="1" l="1"/>
  <c r="E9" i="1"/>
  <c r="F9" i="1"/>
  <c r="D10" i="1"/>
  <c r="F10" i="1"/>
  <c r="C7" i="1"/>
  <c r="E7" i="1"/>
  <c r="C10" i="1"/>
  <c r="A6" i="13"/>
  <c r="A7" i="13"/>
  <c r="A8" i="13"/>
  <c r="A5" i="13"/>
  <c r="F8" i="1"/>
  <c r="F7" i="1"/>
  <c r="E10" i="1"/>
  <c r="E8" i="1"/>
  <c r="D8" i="1"/>
  <c r="D7" i="1"/>
  <c r="C9" i="1"/>
  <c r="C8" i="1"/>
  <c r="M10" i="1" l="1"/>
  <c r="M9" i="1"/>
  <c r="K6" i="1"/>
  <c r="L6" i="1"/>
  <c r="M6" i="1"/>
  <c r="N6" i="1"/>
  <c r="J6" i="1"/>
  <c r="L7" i="1" l="1"/>
  <c r="K10" i="1"/>
  <c r="N9" i="1"/>
  <c r="N10" i="1"/>
  <c r="M7" i="1"/>
  <c r="M8" i="1"/>
  <c r="L10" i="1"/>
  <c r="L8" i="1"/>
  <c r="L9" i="1"/>
  <c r="K8" i="1"/>
  <c r="K7" i="1"/>
  <c r="K9" i="1"/>
  <c r="N7" i="1"/>
  <c r="N8" i="1"/>
  <c r="J5" i="2"/>
  <c r="B8" i="1" s="1"/>
  <c r="J6" i="2"/>
  <c r="B9" i="1" s="1"/>
  <c r="J7" i="2"/>
  <c r="B10" i="1" s="1"/>
  <c r="J4" i="2"/>
  <c r="B7" i="1" s="1"/>
  <c r="J9" i="1" l="1"/>
  <c r="J8" i="1"/>
  <c r="J7" i="1"/>
  <c r="J10" i="1"/>
  <c r="D5" i="13"/>
  <c r="E5" i="13" s="1"/>
  <c r="E8" i="13" l="1"/>
  <c r="E7" i="13"/>
  <c r="E6" i="13"/>
  <c r="G10" i="1" l="1"/>
  <c r="G7" i="1"/>
  <c r="G8" i="1"/>
  <c r="G9" i="1"/>
  <c r="A8" i="1" l="1"/>
  <c r="A9" i="1"/>
  <c r="A10" i="1"/>
  <c r="A7" i="1"/>
  <c r="O7" i="1" l="1"/>
  <c r="O9" i="1"/>
  <c r="O8" i="1"/>
  <c r="O10" i="1"/>
  <c r="P8" i="1" l="1"/>
  <c r="P9" i="1"/>
  <c r="P7" i="1"/>
  <c r="P10"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<sst xmlns="http://schemas.openxmlformats.org/spreadsheetml/2006/main" count="112" uniqueCount="55">
  <si>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</si>
  <si>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</si>
  <si>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</si>
  <si>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</si>
  <si>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</si>
  <si>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</si>
  <si>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</si>
  <si>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</si>
  <si>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</si>
  <si>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</si>
  <si>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</si>
  <si>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</si>
  <si>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</si>
  <si>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</si>
  <si>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</si>
  <si>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</si>
  <si>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</si>
  <si>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</si>
  <si>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</si>
  <si>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</si>
  <si>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</si>
  <si>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</si>
  <si>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</si>
  <si>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</si>
  <si>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</si>
  <si>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</si>
  <si>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NOTE:  Purchasing recommends formula be used due to the cost difference between the highest and lowest bidder.  The vendor amount being evaluated be divided by the lowest bidder and then multipled by the highest score (50%).  The lowest bidder will receive the full 50 percent (Highest Score).</t>
  </si>
  <si>
    <t>Evaluation Matrix RFP730-21035 MDA Roof</t>
  </si>
  <si>
    <t>Gutier</t>
  </si>
  <si>
    <t>JR Jones</t>
  </si>
  <si>
    <t>Liqua Tech</t>
  </si>
  <si>
    <t>Vaughn</t>
  </si>
  <si>
    <t>University of Houston Evaluation Matrix $1 Million+</t>
  </si>
  <si>
    <t>RFP730-21035  Partial Roof Replacement &amp; Water Intrusion Repairs for the MD Anderson Library</t>
  </si>
  <si>
    <t>Name</t>
  </si>
  <si>
    <t>Evaluation Due Date</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</si>
  <si>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</si>
  <si>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</si>
  <si>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</si>
  <si>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</si>
  <si>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</si>
  <si>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</si>
  <si>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</si>
  <si>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</si>
  <si>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</si>
  <si>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</si>
  <si>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Respondent’s Cost and Delivery Proposal (Section 4.2)
**ONLY PURCHASING WILL EVALUATE** </t>
  </si>
  <si>
    <t>Respondent’s qualifications and experience with a focus on roofing replacements AND waterproofing repairs on existing facilities (Section 4.3)</t>
  </si>
  <si>
    <t xml:space="preserve">Respondent’s qualifications and experience of Proposed Construction Team (Section 4.4) </t>
  </si>
  <si>
    <t>Respondent’s construction and execution plan (Section 4.5)</t>
  </si>
  <si>
    <t>Respondent’s project planning and scheduling (Section 4.6)</t>
  </si>
  <si>
    <t>Respondent’s safety management program (Section 4.7)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</si>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</sst>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9"/>
      <color rgb="FF000000"/>
      <name val="Arial"/>
      <family val="2"/>
    </font>
    <font>
      <u/>
      <sz val="9"/>
      <color theme="10"/>
      <name val="Arial"/>
      <family val="2"/>
    </font>
    <font>
      <b/>
      <sz val="9"/>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s>
  <cellStyleXfs count="123">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44" fontId="23" fillId="0" borderId="0" applyFont="0" applyFill="0" applyBorder="0" applyAlignment="0" applyProtection="0"/>
    <xf numFmtId="0" fontId="7" fillId="0" borderId="0"/>
    <xf numFmtId="43" fontId="22" fillId="0" borderId="0" applyFont="0" applyFill="0" applyBorder="0" applyAlignment="0" applyProtection="0"/>
    <xf numFmtId="0" fontId="6"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136">
    <xf numFmtId="0" fontId="0" fillId="0" borderId="0" xfId="0"/>
    <xf numFmtId="0" fontId="0" fillId="0" borderId="0" xfId="0" applyBorder="1"/>
    <xf numFmtId="0" fontId="20" fillId="0" borderId="0" xfId="0" applyFont="1" applyBorder="1" applyAlignment="1"/>
    <xf numFmtId="0" fontId="0" fillId="0" borderId="0" xfId="0" applyBorder="1"/>
    <xf numFmtId="0" fontId="20" fillId="0" borderId="0" xfId="0" applyFont="1" applyBorder="1" applyAlignment="1"/>
    <xf numFmtId="0" fontId="0" fillId="0" borderId="0" xfId="0"/>
    <xf numFmtId="0" fontId="22" fillId="0" borderId="0" xfId="0" applyFont="1"/>
    <xf numFmtId="0" fontId="0" fillId="0" borderId="0" xfId="0"/>
    <xf numFmtId="0" fontId="20" fillId="0" borderId="0" xfId="0" applyFont="1" applyBorder="1" applyAlignment="1">
      <alignment horizontal="left"/>
    </xf>
    <xf numFmtId="0" fontId="44" fillId="0" borderId="0" xfId="0" applyFont="1" applyBorder="1" applyAlignment="1">
      <alignment horizontal="left"/>
    </xf>
    <xf numFmtId="0" fontId="44" fillId="26" borderId="0" xfId="0" applyFont="1" applyFill="1" applyAlignment="1"/>
    <xf numFmtId="0" fontId="45" fillId="26" borderId="0" xfId="0" applyFont="1" applyFill="1"/>
    <xf numFmtId="0" fontId="21" fillId="26" borderId="0" xfId="0" applyFont="1" applyFill="1"/>
    <xf numFmtId="0" fontId="45" fillId="26" borderId="0" xfId="0" applyFont="1" applyFill="1" applyBorder="1"/>
    <xf numFmtId="0" fontId="20" fillId="26" borderId="0" xfId="0" applyFont="1" applyFill="1"/>
    <xf numFmtId="0" fontId="20" fillId="26" borderId="0" xfId="0" applyFont="1" applyFill="1" applyBorder="1" applyAlignment="1">
      <alignment horizontal="left" vertical="center"/>
    </xf>
    <xf numFmtId="0" fontId="20" fillId="26" borderId="0" xfId="0" applyFont="1" applyFill="1" applyBorder="1" applyAlignment="1">
      <alignment horizontal="right" textRotation="90" wrapText="1"/>
    </xf>
    <xf numFmtId="0" fontId="20" fillId="26" borderId="0" xfId="0" applyFont="1" applyFill="1" applyAlignment="1">
      <alignment horizontal="center" vertical="center"/>
    </xf>
    <xf numFmtId="0" fontId="21" fillId="26" borderId="11" xfId="0" applyFont="1" applyFill="1" applyBorder="1" applyAlignment="1">
      <alignment horizontal="right"/>
    </xf>
    <xf numFmtId="0" fontId="21" fillId="26" borderId="11" xfId="0" applyFont="1" applyFill="1" applyBorder="1" applyAlignment="1">
      <alignment horizontal="left"/>
    </xf>
    <xf numFmtId="0" fontId="46" fillId="26" borderId="0" xfId="0" applyFont="1" applyFill="1"/>
    <xf numFmtId="0" fontId="42" fillId="25" borderId="13" xfId="0" applyFont="1" applyFill="1" applyBorder="1" applyAlignment="1">
      <alignment horizontal="right"/>
    </xf>
    <xf numFmtId="0" fontId="48" fillId="0" borderId="10" xfId="100" applyFont="1" applyBorder="1" applyAlignment="1">
      <alignment horizontal="right"/>
    </xf>
    <xf numFmtId="0" fontId="48" fillId="0" borderId="10" xfId="100" applyFont="1" applyBorder="1" applyAlignment="1">
      <alignment horizontal="right"/>
    </xf>
    <xf numFmtId="0" fontId="50" fillId="0" borderId="10" xfId="100" applyFont="1" applyFill="1" applyBorder="1" applyAlignment="1">
      <alignment horizontal="right"/>
    </xf>
    <xf numFmtId="0" fontId="41" fillId="25" borderId="14" xfId="0" applyFont="1" applyFill="1" applyBorder="1" applyAlignment="1">
      <alignment horizontal="right" textRotation="90" wrapText="1"/>
    </xf>
    <xf numFmtId="0" fontId="21" fillId="26" borderId="0" xfId="0" applyFont="1" applyFill="1" applyAlignment="1">
      <alignment horizontal="right"/>
    </xf>
    <xf numFmtId="0" fontId="48" fillId="0" borderId="0" xfId="98" applyFont="1" applyAlignment="1"/>
    <xf numFmtId="0" fontId="44" fillId="26" borderId="0" xfId="0" applyFont="1" applyFill="1" applyAlignment="1">
      <alignment horizontal="right"/>
    </xf>
    <xf numFmtId="2" fontId="0" fillId="0" borderId="0" xfId="0" applyNumberFormat="1"/>
    <xf numFmtId="0" fontId="21" fillId="26" borderId="11" xfId="0" applyFont="1" applyFill="1" applyBorder="1"/>
    <xf numFmtId="0" fontId="21" fillId="26" borderId="12" xfId="0" applyFont="1" applyFill="1" applyBorder="1"/>
    <xf numFmtId="0" fontId="20" fillId="26" borderId="14" xfId="0" applyFont="1" applyFill="1" applyBorder="1" applyAlignment="1">
      <alignment horizontal="right" textRotation="90" wrapText="1"/>
    </xf>
    <xf numFmtId="4" fontId="21" fillId="26" borderId="13" xfId="0" applyNumberFormat="1" applyFont="1" applyFill="1" applyBorder="1" applyAlignment="1">
      <alignment horizontal="right"/>
    </xf>
    <xf numFmtId="4" fontId="21" fillId="26" borderId="22" xfId="0" applyNumberFormat="1" applyFont="1" applyFill="1" applyBorder="1" applyAlignment="1">
      <alignment horizontal="right"/>
    </xf>
    <xf numFmtId="0" fontId="21" fillId="26" borderId="13" xfId="0" applyFont="1" applyFill="1" applyBorder="1" applyAlignment="1">
      <alignment horizontal="right"/>
    </xf>
    <xf numFmtId="0" fontId="21" fillId="26" borderId="22" xfId="0" applyFont="1" applyFill="1" applyBorder="1" applyAlignment="1">
      <alignment horizontal="right"/>
    </xf>
    <xf numFmtId="0" fontId="48" fillId="0" borderId="21" xfId="98" applyFont="1" applyBorder="1" applyAlignment="1">
      <alignment vertical="center"/>
    </xf>
    <xf numFmtId="0" fontId="0" fillId="0" borderId="0" xfId="0" applyFill="1"/>
    <xf numFmtId="44" fontId="43" fillId="24" borderId="0" xfId="105" applyFont="1" applyFill="1"/>
    <xf numFmtId="0" fontId="50" fillId="0" borderId="10" xfId="100" applyFont="1" applyBorder="1" applyAlignment="1">
      <alignment horizontal="right"/>
    </xf>
    <xf numFmtId="2" fontId="49" fillId="0" borderId="0" xfId="0" applyNumberFormat="1" applyFont="1"/>
    <xf numFmtId="2" fontId="21" fillId="26" borderId="11" xfId="0" applyNumberFormat="1" applyFont="1" applyFill="1" applyBorder="1"/>
    <xf numFmtId="2" fontId="22" fillId="0" borderId="0" xfId="98" applyNumberFormat="1" applyFont="1"/>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21" fillId="24" borderId="11" xfId="0" applyFont="1" applyFill="1" applyBorder="1" applyAlignment="1">
      <alignment horizontal="left"/>
    </xf>
    <xf numFmtId="2" fontId="21" fillId="24" borderId="11" xfId="0" applyNumberFormat="1" applyFont="1" applyFill="1" applyBorder="1"/>
    <xf numFmtId="4" fontId="21" fillId="24" borderId="22" xfId="0" applyNumberFormat="1" applyFont="1" applyFill="1" applyBorder="1" applyAlignment="1">
      <alignment horizontal="right"/>
    </xf>
    <xf numFmtId="0" fontId="21" fillId="24" borderId="12" xfId="0" applyFont="1" applyFill="1" applyBorder="1"/>
    <xf numFmtId="0" fontId="21" fillId="24" borderId="11" xfId="0" applyFont="1" applyFill="1" applyBorder="1" applyAlignment="1">
      <alignment horizontal="right"/>
    </xf>
    <xf numFmtId="0" fontId="21" fillId="24" borderId="22" xfId="0" applyFont="1" applyFill="1" applyBorder="1" applyAlignment="1">
      <alignment horizontal="right"/>
    </xf>
    <xf numFmtId="0" fontId="42" fillId="24" borderId="13" xfId="0" applyFont="1" applyFill="1" applyBorder="1" applyAlignment="1">
      <alignment horizontal="right"/>
    </xf>
    <xf numFmtId="0" fontId="21" fillId="24" borderId="0" xfId="0" applyFont="1" applyFill="1"/>
    <xf numFmtId="0" fontId="47" fillId="0" borderId="10" xfId="100" applyFont="1" applyBorder="1" applyAlignment="1">
      <alignment horizontal="center"/>
    </xf>
    <xf numFmtId="0" fontId="48" fillId="0" borderId="0" xfId="98" applyFont="1" applyAlignment="1">
      <alignment horizontal="left"/>
    </xf>
    <xf numFmtId="0" fontId="48" fillId="0" borderId="24" xfId="98" applyFont="1" applyBorder="1" applyAlignment="1">
      <alignment horizontal="left"/>
    </xf>
    <xf numFmtId="1" fontId="22" fillId="0" borderId="23" xfId="1" applyNumberFormat="1" applyFont="1" applyBorder="1" applyAlignment="1">
      <alignment horizontal="center" vertical="center"/>
    </xf>
    <xf numFmtId="1" fontId="22" fillId="0" borderId="0" xfId="1" applyNumberFormat="1" applyFont="1" applyAlignment="1">
      <alignment horizontal="center" vertical="center"/>
    </xf>
    <xf numFmtId="44" fontId="43" fillId="0" borderId="23" xfId="105" applyFont="1" applyBorder="1" applyAlignment="1">
      <alignment horizontal="center" vertical="center"/>
    </xf>
    <xf numFmtId="44" fontId="43" fillId="0" borderId="0" xfId="105" applyFont="1" applyAlignment="1">
      <alignment horizontal="center" vertical="center"/>
    </xf>
    <xf numFmtId="0" fontId="48" fillId="24" borderId="21" xfId="98" applyFont="1" applyFill="1" applyBorder="1" applyAlignment="1">
      <alignment horizontal="left" vertical="center"/>
    </xf>
    <xf numFmtId="0" fontId="0" fillId="24" borderId="0" xfId="0" applyFill="1" applyAlignment="1">
      <alignment horizontal="left" wrapText="1"/>
    </xf>
    <xf numFmtId="164" fontId="47" fillId="25" borderId="20" xfId="107" applyNumberFormat="1" applyFont="1" applyFill="1" applyBorder="1" applyAlignment="1">
      <alignment horizontal="left" vertical="center" wrapText="1"/>
    </xf>
    <xf numFmtId="164" fontId="47" fillId="25" borderId="18" xfId="107" applyNumberFormat="1" applyFont="1" applyFill="1" applyBorder="1" applyAlignment="1">
      <alignment horizontal="left" vertical="center" wrapText="1"/>
    </xf>
    <xf numFmtId="164" fontId="47" fillId="25" borderId="16" xfId="107" applyNumberFormat="1" applyFont="1" applyFill="1" applyBorder="1" applyAlignment="1">
      <alignment horizontal="left" vertical="center" wrapText="1"/>
    </xf>
    <xf numFmtId="164" fontId="47" fillId="25" borderId="20" xfId="107" applyNumberFormat="1" applyFont="1" applyFill="1" applyBorder="1" applyAlignment="1">
      <alignment horizontal="right" vertical="center" wrapText="1"/>
    </xf>
    <xf numFmtId="164" fontId="47" fillId="25" borderId="18" xfId="107" applyNumberFormat="1" applyFont="1" applyFill="1" applyBorder="1" applyAlignment="1">
      <alignment horizontal="right" vertical="center" wrapText="1"/>
    </xf>
    <xf numFmtId="164" fontId="47" fillId="25" borderId="16" xfId="107" applyNumberFormat="1" applyFont="1" applyFill="1" applyBorder="1" applyAlignment="1">
      <alignment horizontal="right" vertical="center" wrapText="1"/>
    </xf>
    <xf numFmtId="164" fontId="47" fillId="25" borderId="19" xfId="107" applyNumberFormat="1" applyFont="1" applyFill="1" applyBorder="1" applyAlignment="1">
      <alignment horizontal="right" vertical="center" wrapText="1"/>
    </xf>
    <xf numFmtId="164" fontId="47" fillId="25" borderId="17" xfId="107" applyNumberFormat="1" applyFont="1" applyFill="1" applyBorder="1" applyAlignment="1">
      <alignment horizontal="right" vertical="center" wrapText="1"/>
    </xf>
    <xf numFmtId="164" fontId="47" fillId="25" borderId="15" xfId="107" applyNumberFormat="1" applyFont="1" applyFill="1" applyBorder="1" applyAlignment="1">
      <alignment horizontal="right" vertical="center" wrapText="1"/>
    </xf>
    <xf numFmtId="0" fontId="44" fillId="0" borderId="0" xfId="0" applyFont="1" applyFill="1" applyAlignment="1">
      <alignment horizontal="left"/>
    </xf>
    <xf numFmtId="0" fontId="44" fillId="26" borderId="0" xfId="0" applyFont="1" applyFill="1" applyAlignment="1">
      <alignment horizontal="right"/>
    </xf>
    <xf numFmtId="0" fontId="20" fillId="26" borderId="0" xfId="98" applyFont="1" applyFill="1" applyAlignment="1">
      <alignment horizontal="left" wrapText="1"/>
    </xf>
    <xf numFmtId="0" fontId="20" fillId="26" borderId="0" xfId="98" applyFont="1" applyFill="1" applyAlignment="1">
      <alignment wrapText="1"/>
    </xf>
    <xf numFmtId="0" fontId="22" fillId="26" borderId="0" xfId="98" applyFont="1" applyFill="1"/>
    <xf numFmtId="0" fontId="20" fillId="26" borderId="0" xfId="98" applyFont="1" applyFill="1" applyAlignment="1">
      <alignment horizontal="left"/>
    </xf>
    <xf numFmtId="0" fontId="21" fillId="26" borderId="0" xfId="98" applyFont="1" applyFill="1"/>
    <xf numFmtId="0" fontId="47" fillId="26" borderId="0" xfId="121" applyFont="1" applyFill="1" applyBorder="1" applyAlignment="1">
      <alignment horizontal="left"/>
    </xf>
    <xf numFmtId="0" fontId="22" fillId="24" borderId="25" xfId="121" applyFont="1" applyFill="1" applyBorder="1" applyAlignment="1">
      <alignment horizontal="center"/>
    </xf>
    <xf numFmtId="0" fontId="22" fillId="24" borderId="26" xfId="121" applyFont="1" applyFill="1" applyBorder="1" applyAlignment="1">
      <alignment horizontal="center"/>
    </xf>
    <xf numFmtId="0" fontId="22" fillId="24" borderId="27" xfId="121" applyFont="1" applyFill="1" applyBorder="1" applyAlignment="1">
      <alignment horizontal="center"/>
    </xf>
    <xf numFmtId="165" fontId="51" fillId="26" borderId="0" xfId="121" applyNumberFormat="1" applyFont="1" applyFill="1" applyBorder="1" applyAlignment="1">
      <alignment horizontal="center"/>
    </xf>
    <xf numFmtId="0" fontId="51" fillId="26" borderId="0" xfId="121" applyFont="1" applyFill="1" applyBorder="1" applyAlignment="1"/>
    <xf numFmtId="0" fontId="53" fillId="26" borderId="0" xfId="122" applyFont="1" applyFill="1" applyAlignment="1">
      <alignment horizontal="left" wrapText="1"/>
    </xf>
    <xf numFmtId="0" fontId="53" fillId="26" borderId="0" xfId="122" applyFont="1" applyFill="1" applyAlignment="1">
      <alignment wrapText="1"/>
    </xf>
    <xf numFmtId="0" fontId="22" fillId="26" borderId="0" xfId="98" applyFont="1" applyFill="1" applyAlignment="1"/>
    <xf numFmtId="0" fontId="22" fillId="24" borderId="28" xfId="98" applyFont="1" applyFill="1" applyBorder="1" applyAlignment="1">
      <alignment horizontal="center" wrapText="1"/>
    </xf>
    <xf numFmtId="0" fontId="43" fillId="26" borderId="0" xfId="98" applyFont="1" applyFill="1" applyAlignment="1">
      <alignment horizontal="left" wrapText="1"/>
    </xf>
    <xf numFmtId="0" fontId="53" fillId="26" borderId="0" xfId="122" applyFont="1" applyFill="1" applyAlignment="1">
      <alignment horizontal="left"/>
    </xf>
    <xf numFmtId="0" fontId="53" fillId="26" borderId="0" xfId="122" applyFont="1" applyFill="1" applyAlignment="1"/>
    <xf numFmtId="0" fontId="53" fillId="26" borderId="0" xfId="122" applyFont="1" applyFill="1" applyAlignment="1">
      <alignment horizontal="left"/>
    </xf>
    <xf numFmtId="0" fontId="22" fillId="26" borderId="0" xfId="98" applyFont="1" applyFill="1" applyAlignment="1">
      <alignment horizontal="center"/>
    </xf>
    <xf numFmtId="0" fontId="48" fillId="27" borderId="29" xfId="98" applyFont="1" applyFill="1" applyBorder="1" applyAlignment="1">
      <alignment horizontal="left"/>
    </xf>
    <xf numFmtId="0" fontId="48" fillId="27" borderId="23" xfId="98" applyFont="1" applyFill="1" applyBorder="1" applyAlignment="1">
      <alignment horizontal="left"/>
    </xf>
    <xf numFmtId="0" fontId="48" fillId="27" borderId="30" xfId="98" applyFont="1" applyFill="1" applyBorder="1" applyAlignment="1">
      <alignment horizontal="left"/>
    </xf>
    <xf numFmtId="0" fontId="54" fillId="26" borderId="29" xfId="98" applyFont="1" applyFill="1" applyBorder="1" applyAlignment="1">
      <alignment horizontal="center" vertical="center" wrapText="1"/>
    </xf>
    <xf numFmtId="0" fontId="46" fillId="26" borderId="23" xfId="98" applyFont="1" applyFill="1" applyBorder="1" applyAlignment="1">
      <alignment horizontal="center" vertical="center" wrapText="1"/>
    </xf>
    <xf numFmtId="0" fontId="46" fillId="26" borderId="30" xfId="98" applyFont="1" applyFill="1" applyBorder="1" applyAlignment="1">
      <alignment horizontal="center" vertical="center" wrapText="1"/>
    </xf>
    <xf numFmtId="0" fontId="55" fillId="26" borderId="29" xfId="98" applyFont="1" applyFill="1" applyBorder="1" applyAlignment="1">
      <alignment horizontal="center" vertical="center" wrapText="1"/>
    </xf>
    <xf numFmtId="0" fontId="55" fillId="26" borderId="23" xfId="98" applyFont="1" applyFill="1" applyBorder="1" applyAlignment="1">
      <alignment horizontal="center" vertical="center" wrapText="1"/>
    </xf>
    <xf numFmtId="0" fontId="55" fillId="26" borderId="30" xfId="98" applyFont="1" applyFill="1" applyBorder="1" applyAlignment="1">
      <alignment horizontal="center" vertical="center" wrapText="1"/>
    </xf>
    <xf numFmtId="0" fontId="55" fillId="26" borderId="0" xfId="98" applyFont="1" applyFill="1" applyAlignment="1">
      <alignment wrapText="1"/>
    </xf>
    <xf numFmtId="0" fontId="55" fillId="25" borderId="31" xfId="98" applyFont="1" applyFill="1" applyBorder="1" applyAlignment="1">
      <alignment horizontal="center" wrapText="1"/>
    </xf>
    <xf numFmtId="0" fontId="55" fillId="25" borderId="26" xfId="98" applyFont="1" applyFill="1" applyBorder="1" applyAlignment="1">
      <alignment horizontal="center" wrapText="1"/>
    </xf>
    <xf numFmtId="0" fontId="55" fillId="25" borderId="32" xfId="98" applyFont="1" applyFill="1" applyBorder="1" applyAlignment="1">
      <alignment horizontal="center" wrapText="1"/>
    </xf>
    <xf numFmtId="0" fontId="55" fillId="26" borderId="0" xfId="98" applyFont="1" applyFill="1" applyAlignment="1">
      <alignment horizontal="center" wrapText="1"/>
    </xf>
    <xf numFmtId="0" fontId="43" fillId="26" borderId="11" xfId="98" applyFont="1" applyFill="1" applyBorder="1" applyAlignment="1">
      <alignment horizontal="center" wrapText="1"/>
    </xf>
    <xf numFmtId="0" fontId="22" fillId="0" borderId="13" xfId="98" applyFont="1" applyFill="1" applyBorder="1" applyAlignment="1">
      <alignment horizontal="center"/>
    </xf>
    <xf numFmtId="0" fontId="22" fillId="0" borderId="11" xfId="98" applyFont="1" applyFill="1" applyBorder="1" applyAlignment="1">
      <alignment horizontal="center"/>
    </xf>
    <xf numFmtId="0" fontId="22" fillId="0" borderId="33" xfId="98" applyFont="1" applyFill="1" applyBorder="1" applyAlignment="1">
      <alignment horizontal="center"/>
    </xf>
    <xf numFmtId="0" fontId="22" fillId="24" borderId="13" xfId="98" applyFont="1" applyFill="1" applyBorder="1" applyAlignment="1">
      <alignment horizontal="center"/>
    </xf>
    <xf numFmtId="0" fontId="22" fillId="24" borderId="11" xfId="98" applyFont="1" applyFill="1" applyBorder="1" applyAlignment="1">
      <alignment horizontal="center"/>
    </xf>
    <xf numFmtId="0" fontId="22" fillId="24" borderId="33" xfId="98" applyFont="1" applyFill="1" applyBorder="1" applyAlignment="1">
      <alignment horizontal="center"/>
    </xf>
    <xf numFmtId="0" fontId="22" fillId="0" borderId="22" xfId="98" applyFont="1" applyFill="1" applyBorder="1" applyAlignment="1">
      <alignment horizontal="center"/>
    </xf>
    <xf numFmtId="0" fontId="22" fillId="0" borderId="12" xfId="98" applyFont="1" applyFill="1" applyBorder="1" applyAlignment="1">
      <alignment horizontal="center"/>
    </xf>
    <xf numFmtId="0" fontId="22" fillId="0" borderId="34" xfId="98" applyFont="1" applyFill="1" applyBorder="1" applyAlignment="1">
      <alignment horizontal="center"/>
    </xf>
    <xf numFmtId="0" fontId="22" fillId="24" borderId="22" xfId="98" applyFont="1" applyFill="1" applyBorder="1" applyAlignment="1">
      <alignment horizontal="center"/>
    </xf>
    <xf numFmtId="0" fontId="22" fillId="24" borderId="12" xfId="98" applyFont="1" applyFill="1" applyBorder="1" applyAlignment="1">
      <alignment horizontal="center"/>
    </xf>
    <xf numFmtId="0" fontId="22" fillId="24" borderId="34" xfId="98" applyFont="1" applyFill="1" applyBorder="1" applyAlignment="1">
      <alignment horizontal="center"/>
    </xf>
    <xf numFmtId="0" fontId="22" fillId="28" borderId="0" xfId="98" applyFont="1" applyFill="1" applyBorder="1"/>
    <xf numFmtId="0" fontId="22" fillId="28" borderId="24" xfId="98" applyFont="1" applyFill="1" applyBorder="1"/>
    <xf numFmtId="0" fontId="22" fillId="26" borderId="10" xfId="98" applyFont="1" applyFill="1" applyBorder="1"/>
    <xf numFmtId="0" fontId="50" fillId="26" borderId="0" xfId="98" applyFont="1" applyFill="1"/>
    <xf numFmtId="0" fontId="22" fillId="26" borderId="0" xfId="98" applyFont="1" applyFill="1" applyAlignment="1">
      <alignment wrapText="1"/>
    </xf>
    <xf numFmtId="0" fontId="56" fillId="0" borderId="0" xfId="121" applyFont="1" applyAlignment="1">
      <alignment horizontal="left"/>
    </xf>
    <xf numFmtId="0" fontId="43" fillId="26" borderId="0" xfId="98" applyFont="1" applyFill="1"/>
    <xf numFmtId="0" fontId="52" fillId="26" borderId="0" xfId="122" applyFill="1"/>
    <xf numFmtId="0" fontId="57" fillId="26" borderId="0" xfId="122" applyFont="1" applyFill="1"/>
    <xf numFmtId="0" fontId="58" fillId="26" borderId="0" xfId="98" applyFont="1" applyFill="1"/>
    <xf numFmtId="0" fontId="57" fillId="26" borderId="0" xfId="122" applyFont="1" applyFill="1" applyAlignment="1">
      <alignment vertical="center"/>
    </xf>
    <xf numFmtId="0" fontId="46" fillId="26" borderId="0" xfId="98" applyFont="1" applyFill="1"/>
  </cellXfs>
  <cellStyles count="12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22"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8"/>
    <cellStyle name="Normal 12" xfId="121"/>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3"/>
    <cellStyle name="Normal 4 15" xfId="116"/>
    <cellStyle name="Normal 4 16" xfId="119"/>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3" xfId="89"/>
    <cellStyle name="Note 4" xfId="42"/>
    <cellStyle name="Note 4 2" xfId="99"/>
    <cellStyle name="Output 2" xfId="84"/>
    <cellStyle name="Output 3" xfId="43"/>
    <cellStyle name="Percent 2" xfId="111"/>
    <cellStyle name="Percent 3" xfId="114"/>
    <cellStyle name="Percent 4" xfId="117"/>
    <cellStyle name="Percent 5" xfId="120"/>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B10" sqref="B10"/>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7"/>
      <c r="B3" s="57"/>
      <c r="C3" s="57"/>
      <c r="D3" s="40" t="s">
        <v>6</v>
      </c>
      <c r="E3" s="22" t="s">
        <v>7</v>
      </c>
      <c r="F3" s="22" t="s">
        <v>8</v>
      </c>
      <c r="G3" s="22" t="s">
        <v>9</v>
      </c>
      <c r="H3" s="22" t="s">
        <v>10</v>
      </c>
      <c r="I3" s="22" t="s">
        <v>11</v>
      </c>
      <c r="J3" s="24" t="s">
        <v>25</v>
      </c>
    </row>
    <row r="4" spans="1:12" x14ac:dyDescent="0.2">
      <c r="A4" s="59" t="s">
        <v>28</v>
      </c>
      <c r="B4" s="59"/>
      <c r="C4" s="59"/>
      <c r="D4" s="43">
        <f>'Pricing Score Calculation'!E5</f>
        <v>26.554685555836837</v>
      </c>
      <c r="E4" s="48">
        <v>14</v>
      </c>
      <c r="F4" s="48">
        <v>7</v>
      </c>
      <c r="G4" s="48">
        <v>7</v>
      </c>
      <c r="H4" s="48">
        <v>3.5</v>
      </c>
      <c r="I4" s="48">
        <v>3.5</v>
      </c>
      <c r="J4" s="41">
        <f>SUM(D4:I4)</f>
        <v>61.554685555836841</v>
      </c>
    </row>
    <row r="5" spans="1:12" x14ac:dyDescent="0.2">
      <c r="A5" s="58" t="s">
        <v>29</v>
      </c>
      <c r="B5" s="58"/>
      <c r="C5" s="58"/>
      <c r="D5" s="43">
        <f>'Pricing Score Calculation'!E6</f>
        <v>50</v>
      </c>
      <c r="E5" s="48">
        <v>13.6</v>
      </c>
      <c r="F5" s="48">
        <v>6.8</v>
      </c>
      <c r="G5" s="48">
        <v>6.8</v>
      </c>
      <c r="H5" s="48">
        <v>3.4</v>
      </c>
      <c r="I5" s="48">
        <v>3.4</v>
      </c>
      <c r="J5" s="41">
        <f>SUM(D5:I5)</f>
        <v>84.000000000000014</v>
      </c>
      <c r="L5" s="5"/>
    </row>
    <row r="6" spans="1:12" x14ac:dyDescent="0.2">
      <c r="A6" s="58" t="s">
        <v>30</v>
      </c>
      <c r="B6" s="58"/>
      <c r="C6" s="58"/>
      <c r="D6" s="43">
        <f>'Pricing Score Calculation'!E7</f>
        <v>25.060932803228514</v>
      </c>
      <c r="E6" s="48">
        <v>10</v>
      </c>
      <c r="F6" s="48">
        <v>5</v>
      </c>
      <c r="G6" s="48">
        <v>5</v>
      </c>
      <c r="H6" s="48">
        <v>2.5</v>
      </c>
      <c r="I6" s="48">
        <v>2.5</v>
      </c>
      <c r="J6" s="41">
        <f>SUM(D6:I6)</f>
        <v>50.060932803228511</v>
      </c>
      <c r="L6" s="5"/>
    </row>
    <row r="7" spans="1:12" x14ac:dyDescent="0.2">
      <c r="A7" s="58" t="s">
        <v>31</v>
      </c>
      <c r="B7" s="58"/>
      <c r="C7" s="58"/>
      <c r="D7" s="43">
        <f>'Pricing Score Calculation'!E8</f>
        <v>19.439691127287034</v>
      </c>
      <c r="E7" s="48">
        <v>14</v>
      </c>
      <c r="F7" s="48">
        <v>7</v>
      </c>
      <c r="G7" s="48">
        <v>7</v>
      </c>
      <c r="H7" s="48">
        <v>3.5</v>
      </c>
      <c r="I7" s="48">
        <v>3.5</v>
      </c>
      <c r="J7" s="41">
        <f>SUM(D7:I7)</f>
        <v>54.439691127287034</v>
      </c>
    </row>
  </sheetData>
  <mergeCells count="5">
    <mergeCell ref="A3:C3"/>
    <mergeCell ref="A6:C6"/>
    <mergeCell ref="A7:C7"/>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E4" sqref="E4:I4"/>
    </sheetView>
  </sheetViews>
  <sheetFormatPr defaultRowHeight="12.75" x14ac:dyDescent="0.2"/>
  <cols>
    <col min="11" max="11" width="14.42578125" bestFit="1" customWidth="1"/>
  </cols>
  <sheetData>
    <row r="1" spans="1:20" ht="15.75" x14ac:dyDescent="0.25">
      <c r="A1" s="9" t="s">
        <v>0</v>
      </c>
      <c r="B1" s="8"/>
      <c r="C1" s="8"/>
      <c r="D1" s="8"/>
      <c r="E1" s="4"/>
      <c r="F1" s="4"/>
      <c r="G1" s="4"/>
      <c r="H1" s="4"/>
      <c r="I1" s="4"/>
    </row>
    <row r="2" spans="1:20" ht="15.75" x14ac:dyDescent="0.25">
      <c r="A2" s="4"/>
      <c r="B2" s="3"/>
      <c r="C2" s="3"/>
      <c r="D2" s="3"/>
      <c r="E2" s="3"/>
      <c r="F2" s="3"/>
      <c r="G2" s="3"/>
      <c r="H2" s="3"/>
      <c r="I2" s="3"/>
    </row>
    <row r="3" spans="1:20" x14ac:dyDescent="0.2">
      <c r="A3" s="57"/>
      <c r="B3" s="57"/>
      <c r="C3" s="57"/>
      <c r="D3" s="40" t="s">
        <v>6</v>
      </c>
      <c r="E3" s="23" t="s">
        <v>7</v>
      </c>
      <c r="F3" s="23" t="s">
        <v>8</v>
      </c>
      <c r="G3" s="23" t="s">
        <v>9</v>
      </c>
      <c r="H3" s="23" t="s">
        <v>10</v>
      </c>
      <c r="I3" s="23" t="s">
        <v>11</v>
      </c>
      <c r="J3" s="24" t="s">
        <v>25</v>
      </c>
      <c r="K3" s="6"/>
      <c r="L3" s="6"/>
      <c r="M3" s="6"/>
      <c r="N3" s="6"/>
      <c r="O3" s="6"/>
      <c r="P3" s="6"/>
      <c r="Q3" s="6"/>
      <c r="R3" s="6"/>
      <c r="S3" s="6"/>
      <c r="T3" s="6"/>
    </row>
    <row r="4" spans="1:20" x14ac:dyDescent="0.2">
      <c r="A4" s="59" t="s">
        <v>28</v>
      </c>
      <c r="B4" s="59"/>
      <c r="C4" s="59"/>
      <c r="D4" s="43">
        <f>'Pricing Score Calculation'!E5</f>
        <v>26.554685555836837</v>
      </c>
      <c r="E4" s="44">
        <v>15.2</v>
      </c>
      <c r="F4" s="44">
        <v>7.4</v>
      </c>
      <c r="G4" s="44">
        <v>7.2</v>
      </c>
      <c r="H4" s="44">
        <v>4</v>
      </c>
      <c r="I4" s="44">
        <v>4.0999999999999996</v>
      </c>
      <c r="J4" s="41">
        <f>SUM(D4:I4)</f>
        <v>64.454685555836832</v>
      </c>
      <c r="K4" s="7"/>
      <c r="L4" s="7"/>
      <c r="M4" s="7"/>
      <c r="N4" s="7"/>
      <c r="O4" s="7"/>
      <c r="P4" s="7"/>
      <c r="Q4" s="7"/>
      <c r="R4" s="7"/>
      <c r="S4" s="7"/>
      <c r="T4" s="7"/>
    </row>
    <row r="5" spans="1:20" x14ac:dyDescent="0.2">
      <c r="A5" s="58" t="s">
        <v>29</v>
      </c>
      <c r="B5" s="58"/>
      <c r="C5" s="58"/>
      <c r="D5" s="43">
        <f>'Pricing Score Calculation'!E6</f>
        <v>50</v>
      </c>
      <c r="E5" s="44">
        <v>16.8</v>
      </c>
      <c r="F5" s="44">
        <v>8</v>
      </c>
      <c r="G5" s="44">
        <v>8.1999999999999993</v>
      </c>
      <c r="H5" s="44">
        <v>4</v>
      </c>
      <c r="I5" s="44">
        <v>4.2</v>
      </c>
      <c r="J5" s="41">
        <f>SUM(D5:I5)</f>
        <v>91.2</v>
      </c>
      <c r="K5" s="7"/>
      <c r="L5" s="7"/>
      <c r="M5" s="7"/>
      <c r="N5" s="7"/>
      <c r="O5" s="7"/>
      <c r="P5" s="7"/>
      <c r="Q5" s="7"/>
      <c r="R5" s="7"/>
      <c r="S5" s="7"/>
      <c r="T5" s="7"/>
    </row>
    <row r="6" spans="1:20" x14ac:dyDescent="0.2">
      <c r="A6" s="58" t="s">
        <v>30</v>
      </c>
      <c r="B6" s="58"/>
      <c r="C6" s="58"/>
      <c r="D6" s="43">
        <f>'Pricing Score Calculation'!E7</f>
        <v>25.060932803228514</v>
      </c>
      <c r="E6" s="44">
        <v>16</v>
      </c>
      <c r="F6" s="44">
        <v>8</v>
      </c>
      <c r="G6" s="44">
        <v>8.1999999999999993</v>
      </c>
      <c r="H6" s="44">
        <v>4</v>
      </c>
      <c r="I6" s="44">
        <v>3.9</v>
      </c>
      <c r="J6" s="41">
        <f>SUM(D6:I6)</f>
        <v>65.160932803228519</v>
      </c>
      <c r="K6" s="7"/>
      <c r="L6" s="7"/>
      <c r="M6" s="7"/>
      <c r="N6" s="7"/>
      <c r="O6" s="7"/>
      <c r="P6" s="7"/>
      <c r="Q6" s="7"/>
      <c r="R6" s="7"/>
      <c r="S6" s="7"/>
      <c r="T6" s="7"/>
    </row>
    <row r="7" spans="1:20" x14ac:dyDescent="0.2">
      <c r="A7" s="58" t="s">
        <v>31</v>
      </c>
      <c r="B7" s="58"/>
      <c r="C7" s="58"/>
      <c r="D7" s="43">
        <f>'Pricing Score Calculation'!E8</f>
        <v>19.439691127287034</v>
      </c>
      <c r="E7" s="44">
        <v>17.2</v>
      </c>
      <c r="F7" s="44">
        <v>7.6</v>
      </c>
      <c r="G7" s="44">
        <v>8.1999999999999993</v>
      </c>
      <c r="H7" s="44">
        <v>4</v>
      </c>
      <c r="I7" s="44">
        <v>4.0999999999999996</v>
      </c>
      <c r="J7" s="41">
        <f>SUM(D7:I7)</f>
        <v>60.539691127287035</v>
      </c>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5">
    <mergeCell ref="A6:C6"/>
    <mergeCell ref="A7:C7"/>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E7" sqref="E7:I7"/>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7"/>
    </row>
    <row r="2" spans="1:20" ht="15.75" x14ac:dyDescent="0.25">
      <c r="A2" s="4"/>
      <c r="B2" s="3"/>
      <c r="C2" s="3"/>
      <c r="D2" s="3"/>
      <c r="E2" s="3"/>
      <c r="F2" s="3"/>
      <c r="G2" s="3"/>
      <c r="H2" s="3"/>
      <c r="I2" s="3"/>
    </row>
    <row r="3" spans="1:20" x14ac:dyDescent="0.2">
      <c r="A3" s="57"/>
      <c r="B3" s="57"/>
      <c r="C3" s="57"/>
      <c r="D3" s="40" t="s">
        <v>6</v>
      </c>
      <c r="E3" s="23" t="s">
        <v>7</v>
      </c>
      <c r="F3" s="23" t="s">
        <v>8</v>
      </c>
      <c r="G3" s="23" t="s">
        <v>9</v>
      </c>
      <c r="H3" s="23" t="s">
        <v>10</v>
      </c>
      <c r="I3" s="23" t="s">
        <v>11</v>
      </c>
      <c r="J3" s="24" t="s">
        <v>25</v>
      </c>
      <c r="K3" s="6"/>
      <c r="L3" s="6"/>
      <c r="M3" s="6"/>
      <c r="N3" s="6"/>
      <c r="O3" s="6"/>
      <c r="P3" s="6"/>
      <c r="Q3" s="6"/>
      <c r="R3" s="6"/>
      <c r="S3" s="6"/>
      <c r="T3" s="6"/>
    </row>
    <row r="4" spans="1:20" x14ac:dyDescent="0.2">
      <c r="A4" s="59" t="s">
        <v>28</v>
      </c>
      <c r="B4" s="59"/>
      <c r="C4" s="59"/>
      <c r="D4" s="43">
        <f>'Pricing Score Calculation'!E5</f>
        <v>26.554685555836837</v>
      </c>
      <c r="E4" s="45">
        <v>12</v>
      </c>
      <c r="F4" s="45">
        <v>4</v>
      </c>
      <c r="G4" s="45">
        <v>4</v>
      </c>
      <c r="H4" s="45">
        <v>2</v>
      </c>
      <c r="I4" s="45">
        <v>3</v>
      </c>
      <c r="J4" s="41">
        <f>SUM(D4:I4)</f>
        <v>51.554685555836841</v>
      </c>
      <c r="K4" s="7"/>
      <c r="L4" s="7"/>
      <c r="M4" s="7"/>
      <c r="N4" s="7"/>
      <c r="O4" s="7"/>
      <c r="P4" s="7"/>
      <c r="Q4" s="7"/>
      <c r="R4" s="7"/>
      <c r="S4" s="7"/>
      <c r="T4" s="7"/>
    </row>
    <row r="5" spans="1:20" x14ac:dyDescent="0.2">
      <c r="A5" s="58" t="s">
        <v>29</v>
      </c>
      <c r="B5" s="58"/>
      <c r="C5" s="58"/>
      <c r="D5" s="43">
        <f>'Pricing Score Calculation'!E6</f>
        <v>50</v>
      </c>
      <c r="E5" s="45">
        <v>16</v>
      </c>
      <c r="F5" s="45">
        <v>6</v>
      </c>
      <c r="G5" s="45">
        <v>6</v>
      </c>
      <c r="H5" s="45">
        <v>4</v>
      </c>
      <c r="I5" s="45">
        <v>4</v>
      </c>
      <c r="J5" s="41">
        <f>SUM(D5:I5)</f>
        <v>86</v>
      </c>
      <c r="K5" s="7"/>
      <c r="L5" s="7"/>
      <c r="M5" s="7"/>
      <c r="N5" s="7"/>
      <c r="O5" s="7"/>
      <c r="P5" s="7"/>
      <c r="Q5" s="7"/>
      <c r="R5" s="7"/>
      <c r="S5" s="7"/>
      <c r="T5" s="7"/>
    </row>
    <row r="6" spans="1:20" x14ac:dyDescent="0.2">
      <c r="A6" s="58" t="s">
        <v>30</v>
      </c>
      <c r="B6" s="58"/>
      <c r="C6" s="58"/>
      <c r="D6" s="43">
        <f>'Pricing Score Calculation'!E7</f>
        <v>25.060932803228514</v>
      </c>
      <c r="E6" s="45">
        <v>16</v>
      </c>
      <c r="F6" s="45">
        <v>6</v>
      </c>
      <c r="G6" s="45">
        <v>4</v>
      </c>
      <c r="H6" s="45">
        <v>3</v>
      </c>
      <c r="I6" s="45">
        <v>3</v>
      </c>
      <c r="J6" s="41">
        <f>SUM(D6:I6)</f>
        <v>57.060932803228511</v>
      </c>
      <c r="K6" s="7"/>
      <c r="L6" s="7"/>
      <c r="M6" s="7"/>
      <c r="N6" s="7"/>
      <c r="O6" s="7"/>
      <c r="P6" s="7"/>
      <c r="Q6" s="7"/>
      <c r="R6" s="7"/>
      <c r="S6" s="7"/>
      <c r="T6" s="7"/>
    </row>
    <row r="7" spans="1:20" x14ac:dyDescent="0.2">
      <c r="A7" s="58" t="s">
        <v>31</v>
      </c>
      <c r="B7" s="58"/>
      <c r="C7" s="58"/>
      <c r="D7" s="43">
        <f>'Pricing Score Calculation'!E8</f>
        <v>19.439691127287034</v>
      </c>
      <c r="E7" s="45">
        <v>16</v>
      </c>
      <c r="F7" s="45">
        <v>8</v>
      </c>
      <c r="G7" s="45">
        <v>6</v>
      </c>
      <c r="H7" s="45">
        <v>4</v>
      </c>
      <c r="I7" s="45">
        <v>4</v>
      </c>
      <c r="J7" s="41">
        <f>SUM(D7:I7)</f>
        <v>57.439691127287034</v>
      </c>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5">
    <mergeCell ref="A6:C6"/>
    <mergeCell ref="A7:C7"/>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E5" sqref="E5:I5"/>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7"/>
    </row>
    <row r="2" spans="1:20" ht="15.75" x14ac:dyDescent="0.25">
      <c r="A2" s="4"/>
      <c r="B2" s="3"/>
      <c r="C2" s="3"/>
      <c r="D2" s="3"/>
      <c r="E2" s="3"/>
      <c r="F2" s="3"/>
      <c r="G2" s="3"/>
      <c r="H2" s="3"/>
      <c r="I2" s="3"/>
      <c r="J2" s="3"/>
    </row>
    <row r="3" spans="1:20" x14ac:dyDescent="0.2">
      <c r="A3" s="57"/>
      <c r="B3" s="57"/>
      <c r="C3" s="57"/>
      <c r="D3" s="40" t="s">
        <v>6</v>
      </c>
      <c r="E3" s="23" t="s">
        <v>7</v>
      </c>
      <c r="F3" s="23" t="s">
        <v>8</v>
      </c>
      <c r="G3" s="23" t="s">
        <v>9</v>
      </c>
      <c r="H3" s="23" t="s">
        <v>10</v>
      </c>
      <c r="I3" s="23" t="s">
        <v>11</v>
      </c>
      <c r="J3" s="24" t="s">
        <v>25</v>
      </c>
      <c r="K3" s="6"/>
      <c r="L3" s="6"/>
      <c r="M3" s="6"/>
      <c r="N3" s="6"/>
      <c r="O3" s="6"/>
      <c r="P3" s="6"/>
      <c r="Q3" s="6"/>
      <c r="R3" s="6"/>
      <c r="S3" s="6"/>
      <c r="T3" s="6"/>
    </row>
    <row r="4" spans="1:20" x14ac:dyDescent="0.2">
      <c r="A4" s="59" t="s">
        <v>28</v>
      </c>
      <c r="B4" s="59"/>
      <c r="C4" s="59"/>
      <c r="D4" s="43">
        <f>'Pricing Score Calculation'!E5</f>
        <v>26.554685555836837</v>
      </c>
      <c r="E4" s="46">
        <v>8</v>
      </c>
      <c r="F4" s="46">
        <v>6</v>
      </c>
      <c r="G4" s="46">
        <v>6</v>
      </c>
      <c r="H4" s="46">
        <v>3</v>
      </c>
      <c r="I4" s="46">
        <v>3</v>
      </c>
      <c r="J4" s="41">
        <f>SUM(D4:I4)</f>
        <v>52.554685555836841</v>
      </c>
      <c r="K4" s="7"/>
      <c r="L4" s="7"/>
      <c r="M4" s="7"/>
      <c r="N4" s="7"/>
      <c r="O4" s="7"/>
      <c r="P4" s="7"/>
      <c r="Q4" s="7"/>
      <c r="R4" s="7"/>
      <c r="S4" s="7"/>
      <c r="T4" s="7"/>
    </row>
    <row r="5" spans="1:20" x14ac:dyDescent="0.2">
      <c r="A5" s="58" t="s">
        <v>29</v>
      </c>
      <c r="B5" s="58"/>
      <c r="C5" s="58"/>
      <c r="D5" s="43">
        <f>'Pricing Score Calculation'!E6</f>
        <v>50</v>
      </c>
      <c r="E5" s="46">
        <v>16</v>
      </c>
      <c r="F5" s="46">
        <v>8</v>
      </c>
      <c r="G5" s="46">
        <v>6</v>
      </c>
      <c r="H5" s="46">
        <v>3</v>
      </c>
      <c r="I5" s="46">
        <v>3</v>
      </c>
      <c r="J5" s="41">
        <f>SUM(D5:I5)</f>
        <v>86</v>
      </c>
      <c r="K5" s="7"/>
      <c r="L5" s="7"/>
      <c r="M5" s="7"/>
      <c r="N5" s="7"/>
      <c r="O5" s="7"/>
      <c r="P5" s="7"/>
      <c r="Q5" s="7"/>
      <c r="R5" s="7"/>
      <c r="S5" s="7"/>
      <c r="T5" s="7"/>
    </row>
    <row r="6" spans="1:20" x14ac:dyDescent="0.2">
      <c r="A6" s="58" t="s">
        <v>30</v>
      </c>
      <c r="B6" s="58"/>
      <c r="C6" s="58"/>
      <c r="D6" s="43">
        <f>'Pricing Score Calculation'!E7</f>
        <v>25.060932803228514</v>
      </c>
      <c r="E6" s="46">
        <v>12</v>
      </c>
      <c r="F6" s="46">
        <v>6</v>
      </c>
      <c r="G6" s="46">
        <v>6</v>
      </c>
      <c r="H6" s="46">
        <v>3</v>
      </c>
      <c r="I6" s="46">
        <v>3</v>
      </c>
      <c r="J6" s="41">
        <f>SUM(D6:I6)</f>
        <v>55.060932803228511</v>
      </c>
      <c r="K6" s="7"/>
      <c r="L6" s="7"/>
      <c r="M6" s="7"/>
      <c r="N6" s="7"/>
      <c r="O6" s="7"/>
      <c r="P6" s="7"/>
      <c r="Q6" s="7"/>
      <c r="R6" s="7"/>
      <c r="S6" s="7"/>
      <c r="T6" s="7"/>
    </row>
    <row r="7" spans="1:20" x14ac:dyDescent="0.2">
      <c r="A7" s="58" t="s">
        <v>31</v>
      </c>
      <c r="B7" s="58"/>
      <c r="C7" s="58"/>
      <c r="D7" s="43">
        <f>'Pricing Score Calculation'!E8</f>
        <v>19.439691127287034</v>
      </c>
      <c r="E7" s="46">
        <v>12</v>
      </c>
      <c r="F7" s="46">
        <v>6</v>
      </c>
      <c r="G7" s="46">
        <v>6</v>
      </c>
      <c r="H7" s="46">
        <v>3</v>
      </c>
      <c r="I7" s="46">
        <v>3</v>
      </c>
      <c r="J7" s="41">
        <f>SUM(D7:I7)</f>
        <v>49.439691127287034</v>
      </c>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5">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D15" sqref="D15"/>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7"/>
    </row>
    <row r="2" spans="1:20" ht="15.75" x14ac:dyDescent="0.25">
      <c r="A2" s="4"/>
      <c r="B2" s="3"/>
      <c r="C2" s="3"/>
      <c r="D2" s="3"/>
      <c r="E2" s="3"/>
      <c r="F2" s="3"/>
      <c r="G2" s="3"/>
      <c r="H2" s="3"/>
      <c r="I2" s="3"/>
      <c r="J2" s="3"/>
    </row>
    <row r="3" spans="1:20" x14ac:dyDescent="0.2">
      <c r="A3" s="57"/>
      <c r="B3" s="57"/>
      <c r="C3" s="57"/>
      <c r="D3" s="40" t="s">
        <v>6</v>
      </c>
      <c r="E3" s="23" t="s">
        <v>7</v>
      </c>
      <c r="F3" s="23" t="s">
        <v>8</v>
      </c>
      <c r="G3" s="23" t="s">
        <v>9</v>
      </c>
      <c r="H3" s="23" t="s">
        <v>10</v>
      </c>
      <c r="I3" s="23" t="s">
        <v>11</v>
      </c>
      <c r="J3" s="24" t="s">
        <v>25</v>
      </c>
      <c r="K3" s="6"/>
      <c r="L3" s="6"/>
      <c r="M3" s="6"/>
      <c r="N3" s="6"/>
      <c r="O3" s="6"/>
      <c r="P3" s="6"/>
      <c r="Q3" s="6"/>
      <c r="R3" s="6"/>
      <c r="S3" s="6"/>
      <c r="T3" s="6"/>
    </row>
    <row r="4" spans="1:20" x14ac:dyDescent="0.2">
      <c r="A4" s="59" t="s">
        <v>28</v>
      </c>
      <c r="B4" s="59"/>
      <c r="C4" s="59"/>
      <c r="D4" s="43">
        <f>'Pricing Score Calculation'!E5</f>
        <v>26.554685555836837</v>
      </c>
      <c r="E4" s="47">
        <v>16</v>
      </c>
      <c r="F4" s="47">
        <v>10</v>
      </c>
      <c r="G4" s="47">
        <v>10</v>
      </c>
      <c r="H4" s="47">
        <v>5</v>
      </c>
      <c r="I4" s="47">
        <v>4</v>
      </c>
      <c r="J4" s="41">
        <f>SUM(D4:I4)</f>
        <v>71.554685555836841</v>
      </c>
      <c r="K4" s="7"/>
      <c r="L4" s="7"/>
      <c r="M4" s="7"/>
      <c r="N4" s="7"/>
      <c r="O4" s="7"/>
      <c r="P4" s="7"/>
      <c r="Q4" s="7"/>
      <c r="R4" s="7"/>
      <c r="S4" s="7"/>
      <c r="T4" s="7"/>
    </row>
    <row r="5" spans="1:20" x14ac:dyDescent="0.2">
      <c r="A5" s="58" t="s">
        <v>29</v>
      </c>
      <c r="B5" s="58"/>
      <c r="C5" s="58"/>
      <c r="D5" s="43">
        <f>'Pricing Score Calculation'!E6</f>
        <v>50</v>
      </c>
      <c r="E5" s="47">
        <v>16</v>
      </c>
      <c r="F5" s="47">
        <v>8</v>
      </c>
      <c r="G5" s="47">
        <v>8</v>
      </c>
      <c r="H5" s="47">
        <v>3</v>
      </c>
      <c r="I5" s="47">
        <v>4</v>
      </c>
      <c r="J5" s="41">
        <f>SUM(D5:I5)</f>
        <v>89</v>
      </c>
      <c r="K5" s="7"/>
      <c r="L5" s="7"/>
      <c r="M5" s="7"/>
      <c r="N5" s="7"/>
      <c r="O5" s="7"/>
      <c r="P5" s="7"/>
      <c r="Q5" s="7"/>
      <c r="R5" s="7"/>
      <c r="S5" s="7"/>
      <c r="T5" s="7"/>
    </row>
    <row r="6" spans="1:20" x14ac:dyDescent="0.2">
      <c r="A6" s="58" t="s">
        <v>30</v>
      </c>
      <c r="B6" s="58"/>
      <c r="C6" s="58"/>
      <c r="D6" s="43">
        <f>'Pricing Score Calculation'!E7</f>
        <v>25.060932803228514</v>
      </c>
      <c r="E6" s="47">
        <v>12</v>
      </c>
      <c r="F6" s="47">
        <v>6</v>
      </c>
      <c r="G6" s="47">
        <v>6</v>
      </c>
      <c r="H6" s="47">
        <v>2</v>
      </c>
      <c r="I6" s="47">
        <v>3</v>
      </c>
      <c r="J6" s="41">
        <f>SUM(D6:I6)</f>
        <v>54.060932803228511</v>
      </c>
      <c r="K6" s="7"/>
      <c r="L6" s="7"/>
      <c r="M6" s="7"/>
      <c r="N6" s="7"/>
      <c r="O6" s="7"/>
      <c r="P6" s="7"/>
      <c r="Q6" s="7"/>
      <c r="R6" s="7"/>
      <c r="S6" s="7"/>
      <c r="T6" s="7"/>
    </row>
    <row r="7" spans="1:20" x14ac:dyDescent="0.2">
      <c r="A7" s="58" t="s">
        <v>31</v>
      </c>
      <c r="B7" s="58"/>
      <c r="C7" s="58"/>
      <c r="D7" s="43">
        <f>'Pricing Score Calculation'!E8</f>
        <v>19.439691127287034</v>
      </c>
      <c r="E7" s="47">
        <v>20</v>
      </c>
      <c r="F7" s="47">
        <v>10</v>
      </c>
      <c r="G7" s="47">
        <v>8</v>
      </c>
      <c r="H7" s="47">
        <v>4</v>
      </c>
      <c r="I7" s="47">
        <v>5</v>
      </c>
      <c r="J7" s="41">
        <f>SUM(D7:I7)</f>
        <v>66.439691127287034</v>
      </c>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5">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9"/>
  <sheetViews>
    <sheetView workbookViewId="0">
      <selection activeCell="B36" sqref="B36"/>
    </sheetView>
  </sheetViews>
  <sheetFormatPr defaultColWidth="9.140625"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64" t="s">
        <v>23</v>
      </c>
      <c r="B1" s="64"/>
      <c r="C1" s="37"/>
      <c r="D1" s="37"/>
      <c r="E1" s="37"/>
    </row>
    <row r="2" spans="1:16" x14ac:dyDescent="0.2">
      <c r="A2" s="66" t="s">
        <v>17</v>
      </c>
      <c r="B2" s="69" t="s">
        <v>18</v>
      </c>
      <c r="C2" s="72" t="s">
        <v>21</v>
      </c>
      <c r="D2" s="72" t="s">
        <v>19</v>
      </c>
      <c r="E2" s="72" t="s">
        <v>20</v>
      </c>
      <c r="G2" s="65" t="s">
        <v>26</v>
      </c>
      <c r="H2" s="65"/>
      <c r="I2" s="65"/>
      <c r="J2" s="65"/>
      <c r="K2" s="65"/>
      <c r="L2" s="65"/>
      <c r="M2" s="65"/>
      <c r="N2" s="65"/>
      <c r="O2" s="65"/>
      <c r="P2" s="65"/>
    </row>
    <row r="3" spans="1:16" x14ac:dyDescent="0.2">
      <c r="A3" s="67"/>
      <c r="B3" s="70"/>
      <c r="C3" s="73"/>
      <c r="D3" s="73"/>
      <c r="E3" s="73"/>
      <c r="G3" s="65"/>
      <c r="H3" s="65"/>
      <c r="I3" s="65"/>
      <c r="J3" s="65"/>
      <c r="K3" s="65"/>
      <c r="L3" s="65"/>
      <c r="M3" s="65"/>
      <c r="N3" s="65"/>
      <c r="O3" s="65"/>
      <c r="P3" s="65"/>
    </row>
    <row r="4" spans="1:16" ht="13.5" thickBot="1" x14ac:dyDescent="0.25">
      <c r="A4" s="68"/>
      <c r="B4" s="71"/>
      <c r="C4" s="74"/>
      <c r="D4" s="74"/>
      <c r="E4" s="74"/>
      <c r="G4" s="65"/>
      <c r="H4" s="65"/>
      <c r="I4" s="65"/>
      <c r="J4" s="65"/>
      <c r="K4" s="65"/>
      <c r="L4" s="65"/>
      <c r="M4" s="65"/>
      <c r="N4" s="65"/>
      <c r="O4" s="65"/>
      <c r="P4" s="65"/>
    </row>
    <row r="5" spans="1:16" x14ac:dyDescent="0.2">
      <c r="A5" s="27" t="str">
        <f>'Evaluator 5'!A4:C4</f>
        <v>Gutier</v>
      </c>
      <c r="B5" s="39">
        <v>3721074</v>
      </c>
      <c r="C5" s="60">
        <v>50</v>
      </c>
      <c r="D5" s="62">
        <f>MIN(B5:B8)</f>
        <v>1976239</v>
      </c>
      <c r="E5" s="29">
        <f>$C$5*($D$5/B5)</f>
        <v>26.554685555836837</v>
      </c>
    </row>
    <row r="6" spans="1:16" x14ac:dyDescent="0.2">
      <c r="A6" s="27" t="str">
        <f>'Evaluator 5'!A5:C5</f>
        <v>JR Jones</v>
      </c>
      <c r="B6" s="39">
        <v>1976239</v>
      </c>
      <c r="C6" s="61"/>
      <c r="D6" s="63"/>
      <c r="E6" s="29">
        <f t="shared" ref="E6:E8" si="0">$C$5*($D$5/B6)</f>
        <v>50</v>
      </c>
    </row>
    <row r="7" spans="1:16" x14ac:dyDescent="0.2">
      <c r="A7" s="27" t="str">
        <f>'Evaluator 5'!A6:C6</f>
        <v>Liqua Tech</v>
      </c>
      <c r="B7" s="39">
        <v>3942868</v>
      </c>
      <c r="C7" s="61"/>
      <c r="D7" s="63"/>
      <c r="E7" s="29">
        <f t="shared" si="0"/>
        <v>25.060932803228514</v>
      </c>
    </row>
    <row r="8" spans="1:16" x14ac:dyDescent="0.2">
      <c r="A8" s="27" t="str">
        <f>'Evaluator 5'!A7:C7</f>
        <v>Vaughn</v>
      </c>
      <c r="B8" s="39">
        <v>5083000</v>
      </c>
      <c r="C8" s="61"/>
      <c r="D8" s="63"/>
      <c r="E8" s="29">
        <f t="shared" si="0"/>
        <v>19.439691127287034</v>
      </c>
      <c r="I8" s="38"/>
      <c r="J8" s="38"/>
      <c r="K8" s="38"/>
      <c r="L8" s="38"/>
      <c r="M8" s="38"/>
      <c r="N8" s="38"/>
      <c r="O8" s="38"/>
    </row>
    <row r="9" spans="1:16" x14ac:dyDescent="0.2">
      <c r="I9" s="38"/>
      <c r="J9" s="38"/>
      <c r="K9" s="38"/>
      <c r="L9" s="38"/>
      <c r="M9" s="38"/>
      <c r="N9" s="38"/>
      <c r="O9" s="38"/>
    </row>
  </sheetData>
  <mergeCells count="9">
    <mergeCell ref="C5:C8"/>
    <mergeCell ref="D5:D8"/>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E14" sqref="E14"/>
    </sheetView>
  </sheetViews>
  <sheetFormatPr defaultColWidth="9.140625" defaultRowHeight="15" x14ac:dyDescent="0.2"/>
  <cols>
    <col min="1" max="1" width="33" style="12" customWidth="1"/>
    <col min="2" max="3" width="7" style="12" bestFit="1" customWidth="1"/>
    <col min="4" max="6" width="7.7109375" style="12" customWidth="1"/>
    <col min="7" max="7" width="8.85546875" style="12" customWidth="1"/>
    <col min="8" max="8" width="7.5703125" style="12" customWidth="1"/>
    <col min="9" max="9" width="8.28515625" style="12" customWidth="1"/>
    <col min="10" max="13" width="4.140625" style="12" bestFit="1" customWidth="1"/>
    <col min="14" max="14" width="4.140625" style="12" customWidth="1"/>
    <col min="15" max="15" width="7.140625" style="12" bestFit="1" customWidth="1"/>
    <col min="16" max="16384" width="9.140625" style="12"/>
  </cols>
  <sheetData>
    <row r="1" spans="1:16" ht="15.75" x14ac:dyDescent="0.25">
      <c r="A1" s="10" t="s">
        <v>12</v>
      </c>
      <c r="B1" s="11"/>
      <c r="C1" s="10"/>
      <c r="D1" s="10"/>
      <c r="E1" s="10"/>
      <c r="F1" s="10"/>
      <c r="G1" s="10"/>
      <c r="H1" s="10"/>
    </row>
    <row r="2" spans="1:16" ht="6" customHeight="1" x14ac:dyDescent="0.25">
      <c r="A2" s="10"/>
      <c r="B2" s="11"/>
      <c r="C2" s="10"/>
      <c r="D2" s="10"/>
      <c r="E2" s="10"/>
      <c r="F2" s="10"/>
      <c r="G2" s="10"/>
      <c r="H2" s="10"/>
    </row>
    <row r="3" spans="1:16" ht="15.75" x14ac:dyDescent="0.25">
      <c r="A3" s="75" t="s">
        <v>27</v>
      </c>
      <c r="B3" s="75"/>
      <c r="C3" s="75"/>
      <c r="D3" s="75"/>
      <c r="E3" s="75"/>
      <c r="F3" s="75"/>
      <c r="G3" s="75"/>
      <c r="H3" s="75"/>
    </row>
    <row r="4" spans="1:16" x14ac:dyDescent="0.2">
      <c r="A4" s="11"/>
      <c r="B4" s="11"/>
      <c r="C4" s="11"/>
      <c r="D4" s="11"/>
      <c r="E4" s="11"/>
      <c r="F4" s="11"/>
      <c r="G4" s="13"/>
      <c r="H4" s="13"/>
    </row>
    <row r="5" spans="1:16" ht="15.75" x14ac:dyDescent="0.25">
      <c r="G5" s="28" t="s">
        <v>22</v>
      </c>
      <c r="H5" s="14"/>
      <c r="I5" s="28"/>
      <c r="J5" s="14"/>
      <c r="O5" s="76" t="s">
        <v>15</v>
      </c>
      <c r="P5" s="76"/>
    </row>
    <row r="6" spans="1:16" s="17" customFormat="1" ht="135" customHeight="1" x14ac:dyDescent="0.2">
      <c r="A6" s="15"/>
      <c r="B6" s="16" t="s">
        <v>1</v>
      </c>
      <c r="C6" s="16" t="s">
        <v>2</v>
      </c>
      <c r="D6" s="16" t="s">
        <v>3</v>
      </c>
      <c r="E6" s="16" t="s">
        <v>4</v>
      </c>
      <c r="F6" s="16" t="s">
        <v>5</v>
      </c>
      <c r="G6" s="32" t="s">
        <v>16</v>
      </c>
      <c r="I6" s="12"/>
      <c r="J6" s="16" t="str">
        <f>B6</f>
        <v>Evaluator 1</v>
      </c>
      <c r="K6" s="16" t="str">
        <f>C6</f>
        <v>Evaluator 2</v>
      </c>
      <c r="L6" s="16" t="str">
        <f>D6</f>
        <v>Evaluator 3</v>
      </c>
      <c r="M6" s="16" t="str">
        <f>E6</f>
        <v>Evaluator 4</v>
      </c>
      <c r="N6" s="16" t="str">
        <f>F6</f>
        <v>Evaluator 5</v>
      </c>
      <c r="O6" s="32" t="s">
        <v>24</v>
      </c>
      <c r="P6" s="25" t="s">
        <v>14</v>
      </c>
    </row>
    <row r="7" spans="1:16" ht="16.5" customHeight="1" x14ac:dyDescent="0.2">
      <c r="A7" s="19" t="str">
        <f>'Evaluator 1'!A4:C4</f>
        <v>Gutier</v>
      </c>
      <c r="B7" s="42">
        <f>'Evaluator 1'!J4</f>
        <v>61.554685555836841</v>
      </c>
      <c r="C7" s="42">
        <f>'Evaluator 2'!J4</f>
        <v>64.454685555836832</v>
      </c>
      <c r="D7" s="42">
        <f>'Evaluator 3'!J4</f>
        <v>51.554685555836841</v>
      </c>
      <c r="E7" s="42">
        <f>'Evaluator 4'!J4</f>
        <v>52.554685555836841</v>
      </c>
      <c r="F7" s="42">
        <f>'Evaluator 5'!J4</f>
        <v>71.554685555836841</v>
      </c>
      <c r="G7" s="33">
        <f>AVERAGE(B7:F7)</f>
        <v>60.334685555836835</v>
      </c>
      <c r="H7" s="30"/>
      <c r="I7" s="30"/>
      <c r="J7" s="18">
        <f>RANK(B7,$B$7:$B$10,0)</f>
        <v>2</v>
      </c>
      <c r="K7" s="18">
        <f>RANK(C7,$C$7:$C$10,0)</f>
        <v>3</v>
      </c>
      <c r="L7" s="18">
        <f>RANK(D7,$D$7:$D$10,0)</f>
        <v>4</v>
      </c>
      <c r="M7" s="18">
        <f>RANK(E7,$E$7:$E$10,0)</f>
        <v>3</v>
      </c>
      <c r="N7" s="18">
        <f>RANK(F7,$F$7:$F$10,0)</f>
        <v>2</v>
      </c>
      <c r="O7" s="35">
        <f>AVERAGE(J7:N7)</f>
        <v>2.8</v>
      </c>
      <c r="P7" s="21">
        <f>RANK(O7,$O$7:$O$10,1)</f>
        <v>2</v>
      </c>
    </row>
    <row r="8" spans="1:16" s="56" customFormat="1" ht="16.5" customHeight="1" x14ac:dyDescent="0.2">
      <c r="A8" s="49" t="str">
        <f>'Evaluator 1'!A5:C5</f>
        <v>JR Jones</v>
      </c>
      <c r="B8" s="50">
        <f>'Evaluator 1'!J5</f>
        <v>84.000000000000014</v>
      </c>
      <c r="C8" s="50">
        <f>'Evaluator 2'!J5</f>
        <v>91.2</v>
      </c>
      <c r="D8" s="50">
        <f>'Evaluator 3'!J5</f>
        <v>86</v>
      </c>
      <c r="E8" s="50">
        <f>'Evaluator 4'!J5</f>
        <v>86</v>
      </c>
      <c r="F8" s="50">
        <f>'Evaluator 5'!J5</f>
        <v>89</v>
      </c>
      <c r="G8" s="51">
        <f>AVERAGE(B8:F8)</f>
        <v>87.240000000000009</v>
      </c>
      <c r="H8" s="52"/>
      <c r="I8" s="52"/>
      <c r="J8" s="53">
        <f>RANK(B8,$B$7:$B$10,0)</f>
        <v>1</v>
      </c>
      <c r="K8" s="53">
        <f>RANK(C8,$C$7:$C$10,0)</f>
        <v>1</v>
      </c>
      <c r="L8" s="53">
        <f>RANK(D8,$D$7:$D$10,0)</f>
        <v>1</v>
      </c>
      <c r="M8" s="53">
        <f>RANK(E8,$E$7:$E$10,0)</f>
        <v>1</v>
      </c>
      <c r="N8" s="53">
        <f>RANK(F8,$F$7:$F$10,0)</f>
        <v>1</v>
      </c>
      <c r="O8" s="54">
        <f>AVERAGE(J8:N8)</f>
        <v>1</v>
      </c>
      <c r="P8" s="55">
        <f>RANK(O8,$O$7:$O$10,1)</f>
        <v>1</v>
      </c>
    </row>
    <row r="9" spans="1:16" ht="16.5" customHeight="1" x14ac:dyDescent="0.2">
      <c r="A9" s="19" t="str">
        <f>'Evaluator 1'!A6:C6</f>
        <v>Liqua Tech</v>
      </c>
      <c r="B9" s="42">
        <f>'Evaluator 1'!J6</f>
        <v>50.060932803228511</v>
      </c>
      <c r="C9" s="42">
        <f>'Evaluator 2'!J6</f>
        <v>65.160932803228519</v>
      </c>
      <c r="D9" s="42">
        <f>'Evaluator 3'!J6</f>
        <v>57.060932803228511</v>
      </c>
      <c r="E9" s="42">
        <f>'Evaluator 4'!J6</f>
        <v>55.060932803228511</v>
      </c>
      <c r="F9" s="42">
        <f>'Evaluator 5'!J6</f>
        <v>54.060932803228511</v>
      </c>
      <c r="G9" s="34">
        <f>AVERAGE(B9:F9)</f>
        <v>56.280932803228517</v>
      </c>
      <c r="H9" s="31"/>
      <c r="I9" s="31"/>
      <c r="J9" s="18">
        <f>RANK(B9,$B$7:$B$10,0)</f>
        <v>4</v>
      </c>
      <c r="K9" s="18">
        <f>RANK(C9,$C$7:$C$10,0)</f>
        <v>2</v>
      </c>
      <c r="L9" s="18">
        <f>RANK(D9,$D$7:$D$10,0)</f>
        <v>3</v>
      </c>
      <c r="M9" s="18">
        <f t="shared" ref="M9:M10" si="0">RANK(E9,$E$7:$E$10,0)</f>
        <v>2</v>
      </c>
      <c r="N9" s="18">
        <f>RANK(F9,$F$7:$F$10,0)</f>
        <v>4</v>
      </c>
      <c r="O9" s="36">
        <f>AVERAGE(J9:N9)</f>
        <v>3</v>
      </c>
      <c r="P9" s="21">
        <f>RANK(O9,$O$7:$O$10,1)</f>
        <v>3</v>
      </c>
    </row>
    <row r="10" spans="1:16" x14ac:dyDescent="0.2">
      <c r="A10" s="19" t="str">
        <f>'Evaluator 1'!A7:C7</f>
        <v>Vaughn</v>
      </c>
      <c r="B10" s="42">
        <f>'Evaluator 1'!J7</f>
        <v>54.439691127287034</v>
      </c>
      <c r="C10" s="42">
        <f>'Evaluator 2'!J7</f>
        <v>60.539691127287035</v>
      </c>
      <c r="D10" s="42">
        <f>'Evaluator 3'!J7</f>
        <v>57.439691127287034</v>
      </c>
      <c r="E10" s="42">
        <f>'Evaluator 4'!J7</f>
        <v>49.439691127287034</v>
      </c>
      <c r="F10" s="42">
        <f>'Evaluator 5'!J7</f>
        <v>66.439691127287034</v>
      </c>
      <c r="G10" s="34">
        <f>AVERAGE(B10:F10)</f>
        <v>57.659691127287033</v>
      </c>
      <c r="H10" s="31"/>
      <c r="I10" s="31"/>
      <c r="J10" s="18">
        <f>RANK(B10,$B$7:$B$10,0)</f>
        <v>3</v>
      </c>
      <c r="K10" s="18">
        <f>RANK(C10,$C$7:$C$10,0)</f>
        <v>4</v>
      </c>
      <c r="L10" s="18">
        <f>RANK(D10,$D$7:$D$10,0)</f>
        <v>2</v>
      </c>
      <c r="M10" s="18">
        <f t="shared" si="0"/>
        <v>4</v>
      </c>
      <c r="N10" s="18">
        <f>RANK(F10,$F$7:$F$10,0)</f>
        <v>3</v>
      </c>
      <c r="O10" s="36">
        <f>AVERAGE(J10:N10)</f>
        <v>3.2</v>
      </c>
      <c r="P10" s="21">
        <f>RANK(O10,$O$7:$O$10,1)</f>
        <v>4</v>
      </c>
    </row>
    <row r="11" spans="1:16" x14ac:dyDescent="0.2">
      <c r="I11" s="26"/>
    </row>
    <row r="16" spans="1:16" x14ac:dyDescent="0.2">
      <c r="A16" s="20" t="s">
        <v>13</v>
      </c>
    </row>
    <row r="17" spans="1:1" x14ac:dyDescent="0.2">
      <c r="A17" s="20"/>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0"/>
  <sheetViews>
    <sheetView tabSelected="1" zoomScaleNormal="100" workbookViewId="0">
      <selection activeCell="L26" sqref="L26"/>
    </sheetView>
  </sheetViews>
  <sheetFormatPr defaultColWidth="9.140625" defaultRowHeight="12.75" x14ac:dyDescent="0.2"/>
  <cols>
    <col min="1" max="1" width="20.7109375" style="79" customWidth="1"/>
    <col min="2" max="19" width="9.5703125" style="79" customWidth="1"/>
    <col min="20" max="16384" width="9.140625" style="79"/>
  </cols>
  <sheetData>
    <row r="1" spans="1:19" ht="15.75" customHeight="1" x14ac:dyDescent="0.25">
      <c r="A1" s="77" t="s">
        <v>32</v>
      </c>
      <c r="B1" s="77"/>
      <c r="C1" s="77"/>
      <c r="D1" s="77"/>
      <c r="E1" s="77"/>
      <c r="F1" s="77"/>
      <c r="G1" s="77"/>
      <c r="H1" s="77"/>
      <c r="I1" s="77"/>
      <c r="J1" s="78"/>
    </row>
    <row r="2" spans="1:19" ht="15.75" x14ac:dyDescent="0.25">
      <c r="A2" s="80" t="s">
        <v>33</v>
      </c>
      <c r="B2" s="80"/>
      <c r="C2" s="80"/>
      <c r="D2" s="80"/>
      <c r="E2" s="80"/>
      <c r="F2" s="80"/>
      <c r="G2" s="80"/>
      <c r="H2" s="80"/>
      <c r="I2" s="80"/>
      <c r="J2" s="81"/>
    </row>
    <row r="3" spans="1:19" x14ac:dyDescent="0.2">
      <c r="A3" s="82" t="s">
        <v>34</v>
      </c>
      <c r="B3" s="83"/>
      <c r="C3" s="84"/>
      <c r="D3" s="85"/>
    </row>
    <row r="4" spans="1:19" ht="15" customHeight="1" x14ac:dyDescent="0.2">
      <c r="A4" s="82" t="s">
        <v>35</v>
      </c>
      <c r="B4" s="86">
        <v>44286</v>
      </c>
      <c r="C4" s="86"/>
      <c r="D4" s="86"/>
      <c r="E4" s="87"/>
    </row>
    <row r="5" spans="1:19" s="90" customFormat="1" ht="20.25" customHeight="1" x14ac:dyDescent="0.25">
      <c r="A5" s="88" t="s">
        <v>36</v>
      </c>
      <c r="B5" s="88"/>
      <c r="C5" s="89"/>
      <c r="D5" s="89"/>
      <c r="E5" s="89"/>
      <c r="F5" s="89"/>
      <c r="G5" s="89"/>
    </row>
    <row r="6" spans="1:19" s="90" customFormat="1" ht="27" customHeight="1" x14ac:dyDescent="0.2">
      <c r="A6" s="91"/>
      <c r="B6" s="92" t="s">
        <v>37</v>
      </c>
      <c r="C6" s="92"/>
      <c r="D6" s="92"/>
      <c r="E6" s="92"/>
      <c r="F6" s="92"/>
      <c r="G6" s="92"/>
      <c r="H6" s="92"/>
      <c r="I6" s="92"/>
    </row>
    <row r="7" spans="1:19" s="90" customFormat="1" ht="20.25" customHeight="1" x14ac:dyDescent="0.25">
      <c r="A7" s="93" t="s">
        <v>38</v>
      </c>
      <c r="B7" s="93"/>
      <c r="C7" s="94"/>
      <c r="D7" s="95"/>
      <c r="E7" s="95"/>
      <c r="F7" s="95"/>
      <c r="G7" s="95"/>
    </row>
    <row r="8" spans="1:19" s="90" customFormat="1" ht="27" customHeight="1" x14ac:dyDescent="0.2">
      <c r="A8" s="91"/>
      <c r="B8" s="92" t="s">
        <v>39</v>
      </c>
      <c r="C8" s="92"/>
      <c r="D8" s="92"/>
      <c r="E8" s="92"/>
      <c r="F8" s="92"/>
      <c r="G8" s="92"/>
      <c r="H8" s="92"/>
      <c r="I8" s="92"/>
    </row>
    <row r="9" spans="1:19" ht="15" customHeight="1" x14ac:dyDescent="0.2"/>
    <row r="10" spans="1:19" ht="15" customHeight="1" x14ac:dyDescent="0.2"/>
    <row r="11" spans="1:19" ht="11.25" customHeight="1" thickBot="1" x14ac:dyDescent="0.25"/>
    <row r="12" spans="1:19" s="96" customFormat="1" ht="13.5" thickBot="1" x14ac:dyDescent="0.25">
      <c r="B12" s="97" t="s">
        <v>40</v>
      </c>
      <c r="C12" s="98"/>
      <c r="D12" s="99"/>
      <c r="E12" s="97" t="s">
        <v>41</v>
      </c>
      <c r="F12" s="98"/>
      <c r="G12" s="99"/>
      <c r="H12" s="97" t="s">
        <v>42</v>
      </c>
      <c r="I12" s="98"/>
      <c r="J12" s="99"/>
      <c r="K12" s="97" t="s">
        <v>43</v>
      </c>
      <c r="L12" s="98"/>
      <c r="M12" s="99"/>
      <c r="N12" s="97" t="s">
        <v>44</v>
      </c>
      <c r="O12" s="98"/>
      <c r="P12" s="99"/>
      <c r="Q12" s="97" t="s">
        <v>45</v>
      </c>
      <c r="R12" s="98"/>
      <c r="S12" s="99"/>
    </row>
    <row r="13" spans="1:19" s="96" customFormat="1" ht="78.75" customHeight="1" x14ac:dyDescent="0.2">
      <c r="B13" s="100" t="s">
        <v>46</v>
      </c>
      <c r="C13" s="101"/>
      <c r="D13" s="102"/>
      <c r="E13" s="103" t="s">
        <v>47</v>
      </c>
      <c r="F13" s="104"/>
      <c r="G13" s="105"/>
      <c r="H13" s="103" t="s">
        <v>48</v>
      </c>
      <c r="I13" s="104"/>
      <c r="J13" s="105"/>
      <c r="K13" s="103" t="s">
        <v>49</v>
      </c>
      <c r="L13" s="104"/>
      <c r="M13" s="105"/>
      <c r="N13" s="103" t="s">
        <v>50</v>
      </c>
      <c r="O13" s="104"/>
      <c r="P13" s="105"/>
      <c r="Q13" s="103" t="s">
        <v>51</v>
      </c>
      <c r="R13" s="104"/>
      <c r="S13" s="105"/>
    </row>
    <row r="14" spans="1:19" s="110" customFormat="1" ht="11.25" customHeight="1" x14ac:dyDescent="0.2">
      <c r="A14" s="106"/>
      <c r="B14" s="107" t="s">
        <v>52</v>
      </c>
      <c r="C14" s="108"/>
      <c r="D14" s="109"/>
      <c r="E14" s="107" t="s">
        <v>52</v>
      </c>
      <c r="F14" s="108"/>
      <c r="G14" s="109"/>
      <c r="H14" s="107" t="s">
        <v>52</v>
      </c>
      <c r="I14" s="108"/>
      <c r="J14" s="109"/>
      <c r="K14" s="107" t="s">
        <v>52</v>
      </c>
      <c r="L14" s="108"/>
      <c r="M14" s="109"/>
      <c r="N14" s="107" t="s">
        <v>52</v>
      </c>
      <c r="O14" s="108"/>
      <c r="P14" s="109"/>
      <c r="Q14" s="107" t="s">
        <v>52</v>
      </c>
      <c r="R14" s="108"/>
      <c r="S14" s="109"/>
    </row>
    <row r="15" spans="1:19" s="110" customFormat="1" x14ac:dyDescent="0.2">
      <c r="A15" s="111" t="s">
        <v>28</v>
      </c>
      <c r="B15" s="112"/>
      <c r="C15" s="113"/>
      <c r="D15" s="114"/>
      <c r="E15" s="115"/>
      <c r="F15" s="116"/>
      <c r="G15" s="117"/>
      <c r="H15" s="115"/>
      <c r="I15" s="116"/>
      <c r="J15" s="117"/>
      <c r="K15" s="115"/>
      <c r="L15" s="116"/>
      <c r="M15" s="117"/>
      <c r="N15" s="115"/>
      <c r="O15" s="116"/>
      <c r="P15" s="117"/>
      <c r="Q15" s="115"/>
      <c r="R15" s="116"/>
      <c r="S15" s="117"/>
    </row>
    <row r="16" spans="1:19" s="110" customFormat="1" x14ac:dyDescent="0.2">
      <c r="A16" s="111" t="s">
        <v>29</v>
      </c>
      <c r="B16" s="118"/>
      <c r="C16" s="119"/>
      <c r="D16" s="120"/>
      <c r="E16" s="121"/>
      <c r="F16" s="122"/>
      <c r="G16" s="123"/>
      <c r="H16" s="121"/>
      <c r="I16" s="122"/>
      <c r="J16" s="123"/>
      <c r="K16" s="121"/>
      <c r="L16" s="122"/>
      <c r="M16" s="123"/>
      <c r="N16" s="121"/>
      <c r="O16" s="122"/>
      <c r="P16" s="123"/>
      <c r="Q16" s="121"/>
      <c r="R16" s="122"/>
      <c r="S16" s="123"/>
    </row>
    <row r="17" spans="1:19" s="110" customFormat="1" x14ac:dyDescent="0.2">
      <c r="A17" s="111" t="s">
        <v>30</v>
      </c>
      <c r="B17" s="118"/>
      <c r="C17" s="119"/>
      <c r="D17" s="120"/>
      <c r="E17" s="121"/>
      <c r="F17" s="122"/>
      <c r="G17" s="123"/>
      <c r="H17" s="121"/>
      <c r="I17" s="122"/>
      <c r="J17" s="123"/>
      <c r="K17" s="121"/>
      <c r="L17" s="122"/>
      <c r="M17" s="123"/>
      <c r="N17" s="121"/>
      <c r="O17" s="122"/>
      <c r="P17" s="123"/>
      <c r="Q17" s="121"/>
      <c r="R17" s="122"/>
      <c r="S17" s="123"/>
    </row>
    <row r="18" spans="1:19" s="110" customFormat="1" x14ac:dyDescent="0.2">
      <c r="A18" s="111" t="s">
        <v>31</v>
      </c>
      <c r="B18" s="118"/>
      <c r="C18" s="119"/>
      <c r="D18" s="120"/>
      <c r="E18" s="121"/>
      <c r="F18" s="122"/>
      <c r="G18" s="123"/>
      <c r="H18" s="121"/>
      <c r="I18" s="122"/>
      <c r="J18" s="123"/>
      <c r="K18" s="121"/>
      <c r="L18" s="122"/>
      <c r="M18" s="123"/>
      <c r="N18" s="121"/>
      <c r="O18" s="122"/>
      <c r="P18" s="123"/>
      <c r="Q18" s="121"/>
      <c r="R18" s="122"/>
      <c r="S18" s="123"/>
    </row>
    <row r="19" spans="1:19" s="125" customFormat="1" ht="7.5" customHeight="1" x14ac:dyDescent="0.2">
      <c r="A19" s="124"/>
      <c r="B19" s="124"/>
      <c r="C19" s="124"/>
      <c r="D19" s="124"/>
      <c r="E19" s="124"/>
      <c r="F19" s="124"/>
      <c r="G19" s="124"/>
      <c r="H19" s="124"/>
      <c r="I19" s="124"/>
      <c r="J19" s="124"/>
      <c r="K19" s="124"/>
      <c r="L19" s="124"/>
      <c r="M19" s="124"/>
      <c r="N19" s="124"/>
      <c r="O19" s="124"/>
      <c r="P19" s="124"/>
      <c r="Q19" s="124"/>
      <c r="R19" s="124"/>
      <c r="S19" s="124"/>
    </row>
    <row r="20" spans="1:19" s="126" customFormat="1" ht="6.75" customHeight="1" x14ac:dyDescent="0.2"/>
    <row r="22" spans="1:19" x14ac:dyDescent="0.2">
      <c r="A22" s="127"/>
      <c r="G22" s="128"/>
      <c r="H22" s="128"/>
    </row>
    <row r="23" spans="1:19" x14ac:dyDescent="0.2">
      <c r="A23" s="129" t="s">
        <v>53</v>
      </c>
      <c r="B23" s="130"/>
      <c r="C23" s="130"/>
      <c r="D23" s="130"/>
      <c r="G23" s="128"/>
      <c r="H23" s="128"/>
      <c r="I23" s="128"/>
      <c r="J23" s="128"/>
    </row>
    <row r="24" spans="1:19" ht="15" x14ac:dyDescent="0.25">
      <c r="A24" s="130"/>
      <c r="B24" s="131"/>
      <c r="C24" s="132"/>
      <c r="D24" s="130"/>
      <c r="G24" s="128"/>
      <c r="H24" s="128"/>
      <c r="I24" s="128"/>
      <c r="J24" s="128"/>
    </row>
    <row r="25" spans="1:19" ht="15" x14ac:dyDescent="0.25">
      <c r="A25" s="130"/>
      <c r="B25" s="131"/>
      <c r="C25" s="132"/>
      <c r="D25" s="130"/>
      <c r="G25" s="128"/>
      <c r="H25" s="128"/>
      <c r="I25" s="128"/>
      <c r="J25" s="128"/>
    </row>
    <row r="26" spans="1:19" ht="15" x14ac:dyDescent="0.25">
      <c r="A26" s="130"/>
      <c r="B26" s="131"/>
      <c r="C26" s="132"/>
      <c r="D26" s="130"/>
      <c r="G26" s="128"/>
      <c r="H26" s="128"/>
      <c r="I26" s="128"/>
      <c r="J26" s="128"/>
    </row>
    <row r="27" spans="1:19" ht="15" x14ac:dyDescent="0.25">
      <c r="A27" s="130"/>
      <c r="B27" s="131"/>
      <c r="C27" s="132"/>
      <c r="D27" s="130"/>
      <c r="G27" s="128"/>
      <c r="H27" s="128"/>
      <c r="I27" s="128"/>
      <c r="J27" s="128"/>
    </row>
    <row r="28" spans="1:19" ht="15" x14ac:dyDescent="0.25">
      <c r="A28" s="130"/>
      <c r="B28" s="131"/>
      <c r="C28" s="132"/>
      <c r="D28" s="130"/>
      <c r="G28" s="128"/>
      <c r="H28" s="128"/>
      <c r="I28" s="128"/>
      <c r="J28" s="128"/>
    </row>
    <row r="29" spans="1:19" ht="7.5" customHeight="1" x14ac:dyDescent="0.2">
      <c r="A29" s="130"/>
      <c r="B29" s="130"/>
      <c r="C29" s="132"/>
      <c r="D29" s="130"/>
      <c r="G29" s="128"/>
      <c r="H29" s="128"/>
      <c r="I29" s="128"/>
      <c r="J29" s="128"/>
    </row>
    <row r="30" spans="1:19" x14ac:dyDescent="0.2">
      <c r="A30" s="133"/>
      <c r="B30" s="130"/>
      <c r="C30" s="132"/>
      <c r="D30" s="130"/>
      <c r="G30" s="128"/>
      <c r="H30" s="128"/>
      <c r="I30" s="128"/>
      <c r="J30" s="128"/>
    </row>
    <row r="31" spans="1:19" x14ac:dyDescent="0.2">
      <c r="A31" s="130"/>
      <c r="B31" s="130"/>
      <c r="C31" s="134"/>
      <c r="D31" s="130"/>
      <c r="G31" s="128"/>
      <c r="H31" s="128"/>
      <c r="I31" s="128"/>
      <c r="J31" s="128"/>
    </row>
    <row r="32" spans="1:19" x14ac:dyDescent="0.2">
      <c r="I32" s="128"/>
      <c r="J32" s="128"/>
      <c r="K32" s="128"/>
      <c r="L32" s="128"/>
    </row>
    <row r="33" spans="9:13" x14ac:dyDescent="0.2">
      <c r="I33" s="128"/>
      <c r="J33" s="128"/>
      <c r="K33" s="128"/>
      <c r="L33" s="128"/>
      <c r="M33" s="128"/>
    </row>
    <row r="34" spans="9:13" x14ac:dyDescent="0.2">
      <c r="L34" s="128"/>
      <c r="M34" s="128"/>
    </row>
    <row r="35" spans="9:13" x14ac:dyDescent="0.2">
      <c r="L35" s="128"/>
      <c r="M35" s="128"/>
    </row>
    <row r="36" spans="9:13" x14ac:dyDescent="0.2">
      <c r="L36" s="128"/>
      <c r="M36" s="128"/>
    </row>
    <row r="37" spans="9:13" x14ac:dyDescent="0.2">
      <c r="L37" s="128"/>
      <c r="M37" s="128"/>
    </row>
    <row r="50" spans="1:1" x14ac:dyDescent="0.2">
      <c r="A50" s="135" t="s">
        <v>54</v>
      </c>
    </row>
  </sheetData>
  <mergeCells count="50">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2021-04-05T21:44:49Z</dcterms:modified>
</cp:coreProperties>
</file>