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5\RFP-730-UofH-3007 Parking Enterprise System - SELENE CISNEROS\Short-List\"/>
    </mc:Choice>
  </mc:AlternateContent>
  <xr:revisionPtr revIDLastSave="0" documentId="8_{3C1EC9BC-A982-438E-A899-EB2EA91DEC1E}" xr6:coauthVersionLast="36" xr6:coauthVersionMax="36" xr10:uidLastSave="{00000000-0000-0000-0000-000000000000}"/>
  <bookViews>
    <workbookView xWindow="0" yWindow="0" windowWidth="15345" windowHeight="4755" activeTab="6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4" r:id="rId6"/>
    <sheet name="Summary" sheetId="1" r:id="rId7"/>
    <sheet name="Evaluation" sheetId="11" r:id="rId8"/>
  </sheets>
  <calcPr calcId="191029"/>
</workbook>
</file>

<file path=xl/calcChain.xml><?xml version="1.0" encoding="utf-8"?>
<calcChain xmlns="http://schemas.openxmlformats.org/spreadsheetml/2006/main">
  <c r="I4" i="4" l="1"/>
  <c r="B8" i="1" l="1"/>
  <c r="C8" i="1"/>
  <c r="D8" i="1"/>
  <c r="E8" i="1"/>
  <c r="F8" i="1"/>
  <c r="G8" i="1"/>
  <c r="G7" i="1"/>
  <c r="F7" i="1"/>
  <c r="E7" i="1"/>
  <c r="D7" i="1"/>
  <c r="C7" i="1"/>
  <c r="I5" i="4"/>
  <c r="I5" i="10"/>
  <c r="I4" i="10"/>
  <c r="I5" i="9"/>
  <c r="I4" i="9"/>
  <c r="I5" i="5"/>
  <c r="I4" i="5"/>
  <c r="I5" i="3"/>
  <c r="I4" i="3"/>
  <c r="I5" i="2"/>
  <c r="I4" i="2"/>
  <c r="K7" i="1" l="1"/>
  <c r="L7" i="1" s="1"/>
  <c r="K8" i="1"/>
  <c r="L8" i="1" s="1"/>
  <c r="K6" i="1"/>
  <c r="M8" i="1" l="1"/>
  <c r="M7" i="1"/>
  <c r="B7" i="1"/>
  <c r="A8" i="1" l="1"/>
  <c r="A7" i="1"/>
  <c r="H7" i="1" l="1"/>
  <c r="O7" i="1" s="1"/>
  <c r="H8" i="1"/>
  <c r="O8" i="1" s="1"/>
  <c r="P8" i="1" l="1"/>
  <c r="P7" i="1"/>
  <c r="I8" i="1"/>
  <c r="I7" i="1"/>
</calcChain>
</file>

<file path=xl/sharedStrings.xml><?xml version="1.0" encoding="utf-8"?>
<sst xmlns="http://schemas.openxmlformats.org/spreadsheetml/2006/main" count="96" uniqueCount="45">
  <si>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</si>
  <si>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</si>
  <si>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</si>
  <si>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</si>
  <si>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</si>
  <si>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</si>
  <si>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</si>
  <si>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</si>
  <si>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</si>
  <si>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</si>
  <si>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</si>
  <si>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</si>
  <si>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</si>
  <si>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</si>
  <si>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</si>
  <si>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</si>
  <si>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</si>
  <si>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</si>
  <si>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</si>
  <si>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</si>
  <si>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</si>
  <si>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</si>
  <si>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</si>
  <si>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PSX Inc</t>
  </si>
  <si>
    <t>T2 Systems Inc</t>
  </si>
  <si>
    <t>RFP730-UofH-3007 Parking Enterprise System</t>
  </si>
  <si>
    <t>University of Houston Evaluation Matrix $1 Million+</t>
  </si>
  <si>
    <t>RFP-730-UofH-3007 Parking Enterprise System - Shortlist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</si>
  <si>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</si>
  <si>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</si>
  <si>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</si>
  <si>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</si>
  <si>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</si>
  <si>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</si>
  <si>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</si>
  <si>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</si>
  <si>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</si>
  <si>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Cost **WILL BE CARRIED OVER FROM THE RFP RESPONSE EVALUATION**</t>
  </si>
  <si>
    <t>Software capabilities and ease of use</t>
  </si>
  <si>
    <t>Hardware capabilities and ease of use</t>
  </si>
  <si>
    <t>Special programs and services</t>
  </si>
  <si>
    <t>Benefits to UHS and intangibles</t>
  </si>
  <si>
    <t>Points (1-5)</t>
  </si>
  <si>
    <t xml:space="preserve">Committee Members: 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</si>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</sst>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33" fillId="25" borderId="11" xfId="0" applyFont="1" applyFill="1" applyBorder="1" applyAlignment="1">
      <alignment horizontal="right"/>
    </xf>
    <xf numFmtId="0" fontId="33" fillId="25" borderId="12" xfId="0" applyFont="1" applyFill="1" applyBorder="1" applyAlignment="1">
      <alignment horizontal="right"/>
    </xf>
    <xf numFmtId="0" fontId="13" fillId="0" borderId="0" xfId="98"/>
    <xf numFmtId="0" fontId="13" fillId="0" borderId="0" xfId="98" applyFont="1"/>
    <xf numFmtId="0" fontId="13" fillId="0" borderId="0" xfId="98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40" fillId="0" borderId="0" xfId="98" applyFont="1"/>
    <xf numFmtId="0" fontId="35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1" fillId="0" borderId="0" xfId="98" applyFont="1" applyFill="1" applyAlignment="1">
      <alignment horizontal="left"/>
    </xf>
    <xf numFmtId="0" fontId="12" fillId="25" borderId="0" xfId="98" applyFont="1" applyFill="1"/>
    <xf numFmtId="0" fontId="44" fillId="25" borderId="0" xfId="0" applyFont="1" applyFill="1" applyBorder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5" fillId="25" borderId="0" xfId="102" applyFont="1" applyFill="1"/>
    <xf numFmtId="0" fontId="44" fillId="25" borderId="0" xfId="0" applyFont="1" applyFill="1" applyBorder="1" applyAlignment="1"/>
    <xf numFmtId="0" fontId="46" fillId="25" borderId="0" xfId="98" applyFont="1" applyFill="1"/>
    <xf numFmtId="0" fontId="43" fillId="25" borderId="0" xfId="102" applyFill="1"/>
    <xf numFmtId="0" fontId="13" fillId="25" borderId="0" xfId="98" applyFont="1" applyFill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50" fillId="25" borderId="0" xfId="98" applyFont="1" applyFill="1"/>
    <xf numFmtId="0" fontId="13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39" fillId="25" borderId="0" xfId="98" applyFont="1" applyFill="1"/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C000000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00000000-0005-0000-0000-00004D000000}"/>
    <cellStyle name="Normal 6" xfId="97" xr:uid="{00000000-0005-0000-0000-000090000000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00000000-0005-0000-0000-000050000000}"/>
    <cellStyle name="Output 2" xfId="84" xr:uid="{00000000-0005-0000-0000-000059000000}"/>
    <cellStyle name="Output 3" xfId="43" xr:uid="{00000000-0005-0000-0000-00005A000000}"/>
    <cellStyle name="Percent 2" xfId="101" xr:uid="{00000000-0005-0000-0000-000094000000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A8B3D7-CC71-4306-B477-C2B356192AE8}"/>
            </a:ext>
          </a:extLst>
        </xdr:cNvPr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538F96F-9719-4A4C-B2F1-3B9B75EDB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0DDB8B-51C4-4F3E-A768-B8FF4ED00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F37" sqref="F37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2" x14ac:dyDescent="0.2">
      <c r="A4" s="47" t="s">
        <v>23</v>
      </c>
      <c r="B4" s="47"/>
      <c r="C4" s="47"/>
      <c r="D4" s="39">
        <v>0</v>
      </c>
      <c r="E4" s="39">
        <v>18</v>
      </c>
      <c r="F4" s="39">
        <v>10.8</v>
      </c>
      <c r="G4" s="39">
        <v>10.199999999999999</v>
      </c>
      <c r="H4" s="39">
        <v>3.5</v>
      </c>
      <c r="I4" s="12">
        <f>SUM(E4:H4)</f>
        <v>42.5</v>
      </c>
    </row>
    <row r="5" spans="1:12" x14ac:dyDescent="0.2">
      <c r="A5" s="47" t="s">
        <v>24</v>
      </c>
      <c r="B5" s="47"/>
      <c r="C5" s="47"/>
      <c r="D5" s="39">
        <v>0</v>
      </c>
      <c r="E5" s="39">
        <v>13.5</v>
      </c>
      <c r="F5" s="39">
        <v>8.3999999999999986</v>
      </c>
      <c r="G5" s="39">
        <v>9.3000000000000007</v>
      </c>
      <c r="H5" s="39">
        <v>3</v>
      </c>
      <c r="I5" s="12">
        <f>SUM(E5:H5)</f>
        <v>34.200000000000003</v>
      </c>
      <c r="L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H22" sqref="H22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7" t="s">
        <v>23</v>
      </c>
      <c r="B4" s="47"/>
      <c r="C4" s="47"/>
      <c r="D4" s="40">
        <v>0</v>
      </c>
      <c r="E4" s="40">
        <v>25</v>
      </c>
      <c r="F4" s="40">
        <v>15</v>
      </c>
      <c r="G4" s="40">
        <v>15</v>
      </c>
      <c r="H4" s="40">
        <v>4</v>
      </c>
      <c r="I4" s="12">
        <f>SUM(E4:H4)</f>
        <v>59</v>
      </c>
    </row>
    <row r="5" spans="1:11" x14ac:dyDescent="0.2">
      <c r="A5" s="47" t="s">
        <v>24</v>
      </c>
      <c r="B5" s="47"/>
      <c r="C5" s="47"/>
      <c r="D5" s="40">
        <v>0</v>
      </c>
      <c r="E5" s="40">
        <v>15</v>
      </c>
      <c r="F5" s="40">
        <v>12</v>
      </c>
      <c r="G5" s="40">
        <v>9</v>
      </c>
      <c r="H5" s="40">
        <v>2</v>
      </c>
      <c r="I5" s="12">
        <f>SUM(E5:H5)</f>
        <v>38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"/>
  <sheetViews>
    <sheetView workbookViewId="0">
      <selection activeCell="I31" sqref="I31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7" t="s">
        <v>23</v>
      </c>
      <c r="B4" s="47"/>
      <c r="C4" s="47"/>
      <c r="D4" s="42">
        <v>0</v>
      </c>
      <c r="E4" s="42">
        <v>25</v>
      </c>
      <c r="F4" s="42">
        <v>15</v>
      </c>
      <c r="G4" s="42">
        <v>15</v>
      </c>
      <c r="H4" s="42">
        <v>5</v>
      </c>
      <c r="I4" s="12">
        <f>SUM(E4:H4)</f>
        <v>60</v>
      </c>
    </row>
    <row r="5" spans="1:11" x14ac:dyDescent="0.2">
      <c r="A5" s="47" t="s">
        <v>24</v>
      </c>
      <c r="B5" s="47"/>
      <c r="C5" s="47"/>
      <c r="D5" s="42">
        <v>0</v>
      </c>
      <c r="E5" s="42">
        <v>17</v>
      </c>
      <c r="F5" s="42">
        <v>10.199999999999999</v>
      </c>
      <c r="G5" s="42">
        <v>10.199999999999999</v>
      </c>
      <c r="H5" s="42">
        <v>3.4</v>
      </c>
      <c r="I5" s="12">
        <f>SUM(E5:H5)</f>
        <v>40.799999999999997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workbookViewId="0">
      <selection activeCell="K26" sqref="K26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7" t="s">
        <v>23</v>
      </c>
      <c r="B4" s="47"/>
      <c r="C4" s="47"/>
      <c r="D4" s="43">
        <v>0</v>
      </c>
      <c r="E4" s="43">
        <v>20</v>
      </c>
      <c r="F4" s="43">
        <v>12</v>
      </c>
      <c r="G4" s="43">
        <v>12</v>
      </c>
      <c r="H4" s="43">
        <v>3</v>
      </c>
      <c r="I4" s="12">
        <f>SUM(E4:H4)</f>
        <v>47</v>
      </c>
    </row>
    <row r="5" spans="1:11" x14ac:dyDescent="0.2">
      <c r="A5" s="47" t="s">
        <v>24</v>
      </c>
      <c r="B5" s="47"/>
      <c r="C5" s="47"/>
      <c r="D5" s="43">
        <v>0</v>
      </c>
      <c r="E5" s="43">
        <v>22.5</v>
      </c>
      <c r="F5" s="43">
        <v>13.5</v>
      </c>
      <c r="G5" s="43">
        <v>13.799999999999999</v>
      </c>
      <c r="H5" s="43">
        <v>5</v>
      </c>
      <c r="I5" s="12">
        <f>SUM(E5:H5)</f>
        <v>54.8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workbookViewId="0">
      <selection activeCell="L26" sqref="L26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7" t="s">
        <v>23</v>
      </c>
      <c r="B4" s="47"/>
      <c r="C4" s="47"/>
      <c r="D4" s="44">
        <v>0</v>
      </c>
      <c r="E4" s="44">
        <v>20</v>
      </c>
      <c r="F4" s="44">
        <v>10.199999999999999</v>
      </c>
      <c r="G4" s="44">
        <v>9</v>
      </c>
      <c r="H4" s="44">
        <v>3</v>
      </c>
      <c r="I4" s="12">
        <f>SUM(E4:H4)</f>
        <v>42.2</v>
      </c>
    </row>
    <row r="5" spans="1:11" x14ac:dyDescent="0.2">
      <c r="A5" s="47" t="s">
        <v>24</v>
      </c>
      <c r="B5" s="47"/>
      <c r="C5" s="47"/>
      <c r="D5" s="44">
        <v>0</v>
      </c>
      <c r="E5" s="44">
        <v>17.5</v>
      </c>
      <c r="F5" s="44">
        <v>10.5</v>
      </c>
      <c r="G5" s="44">
        <v>10.199999999999999</v>
      </c>
      <c r="H5" s="44">
        <v>3.4</v>
      </c>
      <c r="I5" s="12">
        <f>SUM(E5:H5)</f>
        <v>41.6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5"/>
  <sheetViews>
    <sheetView workbookViewId="0">
      <selection activeCell="K24" sqref="K24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6"/>
      <c r="B3" s="46"/>
      <c r="C3" s="46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</row>
    <row r="4" spans="1:11" x14ac:dyDescent="0.2">
      <c r="A4" s="47" t="s">
        <v>23</v>
      </c>
      <c r="B4" s="47"/>
      <c r="C4" s="47"/>
      <c r="D4" s="45">
        <v>28</v>
      </c>
      <c r="E4" s="41">
        <v>22.5</v>
      </c>
      <c r="F4" s="41">
        <v>13.5</v>
      </c>
      <c r="G4" s="41">
        <v>12</v>
      </c>
      <c r="H4" s="41">
        <v>4</v>
      </c>
      <c r="I4" s="12">
        <f>SUM(E4:H4)</f>
        <v>52</v>
      </c>
    </row>
    <row r="5" spans="1:11" x14ac:dyDescent="0.2">
      <c r="A5" s="47" t="s">
        <v>24</v>
      </c>
      <c r="B5" s="47"/>
      <c r="C5" s="47"/>
      <c r="D5" s="45">
        <v>32</v>
      </c>
      <c r="E5" s="41">
        <v>20</v>
      </c>
      <c r="F5" s="41">
        <v>12</v>
      </c>
      <c r="G5" s="41">
        <v>10.5</v>
      </c>
      <c r="H5" s="41">
        <v>4</v>
      </c>
      <c r="I5" s="12">
        <f>SUM(E5:H5)</f>
        <v>46.5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tabSelected="1" workbookViewId="0">
      <selection activeCell="G26" sqref="G26"/>
    </sheetView>
  </sheetViews>
  <sheetFormatPr defaultRowHeight="15" x14ac:dyDescent="0.2"/>
  <cols>
    <col min="1" max="1" width="33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50" t="s">
        <v>25</v>
      </c>
      <c r="B3" s="50"/>
      <c r="C3" s="50"/>
      <c r="D3" s="50"/>
      <c r="E3" s="50"/>
      <c r="F3" s="50"/>
      <c r="G3" s="50"/>
      <c r="H3" s="50"/>
      <c r="I3" s="50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48" t="s">
        <v>20</v>
      </c>
      <c r="I5" s="48"/>
      <c r="J5" s="20"/>
      <c r="K5" s="21"/>
      <c r="L5" s="49" t="s">
        <v>21</v>
      </c>
      <c r="M5" s="49"/>
      <c r="N5" s="21"/>
      <c r="O5" s="48" t="s">
        <v>22</v>
      </c>
      <c r="P5" s="48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4" t="s">
        <v>7</v>
      </c>
      <c r="H6" s="23" t="s">
        <v>15</v>
      </c>
      <c r="I6" s="34" t="s">
        <v>16</v>
      </c>
      <c r="K6" s="24" t="str">
        <f>G6</f>
        <v>Evaluator 6</v>
      </c>
      <c r="L6" s="23" t="s">
        <v>18</v>
      </c>
      <c r="M6" s="34" t="s">
        <v>17</v>
      </c>
      <c r="O6" s="23" t="s">
        <v>1</v>
      </c>
      <c r="P6" s="34" t="s">
        <v>19</v>
      </c>
    </row>
    <row r="7" spans="1:16" ht="16.5" customHeight="1" x14ac:dyDescent="0.2">
      <c r="A7" s="31" t="str">
        <f>'Evaluator 6'!A4:D4</f>
        <v>PSX Inc</v>
      </c>
      <c r="B7" s="26">
        <f>'Evaluator 1'!I4</f>
        <v>42.5</v>
      </c>
      <c r="C7" s="26">
        <f>'Evaluator 2'!I4</f>
        <v>59</v>
      </c>
      <c r="D7" s="26">
        <f>'Evaluator 3'!I4</f>
        <v>60</v>
      </c>
      <c r="E7" s="26">
        <f>'Evaluator 4'!I4</f>
        <v>47</v>
      </c>
      <c r="F7" s="26">
        <f>'Evaluator 5'!I4</f>
        <v>42.2</v>
      </c>
      <c r="G7" s="27">
        <f>'Evaluator 6'!I4</f>
        <v>52</v>
      </c>
      <c r="H7" s="26">
        <f>AVERAGE(B7:G7)</f>
        <v>50.449999999999996</v>
      </c>
      <c r="I7" s="35">
        <f>RANK(H7,$H$7:$H$8,0)</f>
        <v>1</v>
      </c>
      <c r="K7" s="37">
        <f>'Evaluator 6'!D4</f>
        <v>28</v>
      </c>
      <c r="L7" s="26">
        <f>AVERAGE(K7)</f>
        <v>28</v>
      </c>
      <c r="M7" s="35">
        <f>RANK(L7,$L$7:$L$8,0)</f>
        <v>2</v>
      </c>
      <c r="O7" s="29">
        <f>H7+L7</f>
        <v>78.449999999999989</v>
      </c>
      <c r="P7" s="35">
        <f>RANK(O7,$O$7:$O$8,0)</f>
        <v>1</v>
      </c>
    </row>
    <row r="8" spans="1:16" ht="16.5" customHeight="1" x14ac:dyDescent="0.2">
      <c r="A8" s="32" t="str">
        <f>'Evaluator 6'!A5:D5</f>
        <v>T2 Systems Inc</v>
      </c>
      <c r="B8" s="26">
        <f>'Evaluator 1'!I5</f>
        <v>34.200000000000003</v>
      </c>
      <c r="C8" s="26">
        <f>'Evaluator 2'!I5</f>
        <v>38</v>
      </c>
      <c r="D8" s="26">
        <f>'Evaluator 3'!I5</f>
        <v>40.799999999999997</v>
      </c>
      <c r="E8" s="26">
        <f>'Evaluator 4'!I5</f>
        <v>54.8</v>
      </c>
      <c r="F8" s="26">
        <f>'Evaluator 5'!I5</f>
        <v>41.6</v>
      </c>
      <c r="G8" s="27">
        <f>'Evaluator 6'!I5</f>
        <v>46.5</v>
      </c>
      <c r="H8" s="28">
        <f>AVERAGE(B8:G8)</f>
        <v>42.65</v>
      </c>
      <c r="I8" s="36">
        <f>RANK(H8,$H$7:$H$8,0)</f>
        <v>2</v>
      </c>
      <c r="K8" s="38">
        <f>'Evaluator 6'!D5</f>
        <v>32</v>
      </c>
      <c r="L8" s="28">
        <f t="shared" ref="L8" si="0">AVERAGE(K8)</f>
        <v>32</v>
      </c>
      <c r="M8" s="36">
        <f>RANK(L8,$L$7:$L$8,0)</f>
        <v>1</v>
      </c>
      <c r="O8" s="30">
        <f t="shared" ref="O8" si="1">H8+L8</f>
        <v>74.650000000000006</v>
      </c>
      <c r="P8" s="36">
        <f>RANK(O8,$O$7:$O$8,0)</f>
        <v>2</v>
      </c>
    </row>
    <row r="27" spans="1:1" x14ac:dyDescent="0.2">
      <c r="A27" s="33"/>
    </row>
    <row r="28" spans="1:1" x14ac:dyDescent="0.2">
      <c r="A28" s="33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565D-E28E-4F10-B00E-8DD44BE9A686}">
  <dimension ref="A1:P53"/>
  <sheetViews>
    <sheetView topLeftCell="A19" workbookViewId="0">
      <selection activeCell="M33" sqref="M33"/>
    </sheetView>
  </sheetViews>
  <sheetFormatPr defaultRowHeight="12.75" x14ac:dyDescent="0.2"/>
  <cols>
    <col min="1" max="1" width="20.7109375" style="53" customWidth="1"/>
    <col min="2" max="16" width="9.5703125" style="53" customWidth="1"/>
    <col min="17" max="16384" width="9.140625" style="53"/>
  </cols>
  <sheetData>
    <row r="1" spans="1:10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5.75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x14ac:dyDescent="0.2">
      <c r="A3" s="56" t="s">
        <v>28</v>
      </c>
      <c r="B3" s="57"/>
      <c r="C3" s="57"/>
      <c r="D3" s="57"/>
    </row>
    <row r="4" spans="1:10" ht="15" customHeight="1" x14ac:dyDescent="0.2">
      <c r="A4" s="56" t="s">
        <v>29</v>
      </c>
      <c r="B4" s="58">
        <v>45713</v>
      </c>
      <c r="C4" s="58"/>
      <c r="D4" s="58"/>
      <c r="E4" s="59"/>
    </row>
    <row r="5" spans="1:10" ht="15" customHeight="1" x14ac:dyDescent="0.25">
      <c r="A5" s="60" t="s">
        <v>30</v>
      </c>
      <c r="D5" s="61"/>
      <c r="E5" s="59"/>
    </row>
    <row r="6" spans="1:10" ht="23.25" customHeight="1" x14ac:dyDescent="0.25">
      <c r="A6" s="60" t="s">
        <v>31</v>
      </c>
      <c r="B6" s="62"/>
      <c r="D6" s="61"/>
      <c r="E6" s="59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x14ac:dyDescent="0.2">
      <c r="B11" s="63"/>
    </row>
    <row r="12" spans="1:10" x14ac:dyDescent="0.2">
      <c r="B12" s="63"/>
    </row>
    <row r="13" spans="1:10" x14ac:dyDescent="0.2">
      <c r="B13" s="63"/>
    </row>
    <row r="14" spans="1:10" x14ac:dyDescent="0.2">
      <c r="B14" s="63"/>
    </row>
    <row r="15" spans="1:10" ht="15" customHeight="1" x14ac:dyDescent="0.2"/>
    <row r="16" spans="1:10" ht="15" customHeight="1" x14ac:dyDescent="0.2"/>
    <row r="17" spans="1:16" ht="15" customHeight="1" x14ac:dyDescent="0.2"/>
    <row r="18" spans="1:16" ht="13.5" thickBot="1" x14ac:dyDescent="0.25"/>
    <row r="19" spans="1:16" s="64" customFormat="1" ht="13.5" thickBot="1" x14ac:dyDescent="0.25">
      <c r="B19" s="65" t="s">
        <v>32</v>
      </c>
      <c r="C19" s="66"/>
      <c r="D19" s="67"/>
      <c r="E19" s="65" t="s">
        <v>33</v>
      </c>
      <c r="F19" s="66"/>
      <c r="G19" s="67"/>
      <c r="H19" s="65" t="s">
        <v>34</v>
      </c>
      <c r="I19" s="66"/>
      <c r="J19" s="67"/>
      <c r="K19" s="65" t="s">
        <v>35</v>
      </c>
      <c r="L19" s="66"/>
      <c r="M19" s="67"/>
      <c r="N19" s="65" t="s">
        <v>36</v>
      </c>
      <c r="O19" s="66"/>
      <c r="P19" s="67"/>
    </row>
    <row r="20" spans="1:16" s="64" customFormat="1" ht="112.5" customHeight="1" x14ac:dyDescent="0.2">
      <c r="B20" s="68" t="s">
        <v>37</v>
      </c>
      <c r="C20" s="69"/>
      <c r="D20" s="70"/>
      <c r="E20" s="71" t="s">
        <v>38</v>
      </c>
      <c r="F20" s="69"/>
      <c r="G20" s="70"/>
      <c r="H20" s="71" t="s">
        <v>39</v>
      </c>
      <c r="I20" s="69"/>
      <c r="J20" s="70"/>
      <c r="K20" s="71" t="s">
        <v>40</v>
      </c>
      <c r="L20" s="69"/>
      <c r="M20" s="70"/>
      <c r="N20" s="71" t="s">
        <v>41</v>
      </c>
      <c r="O20" s="69"/>
      <c r="P20" s="70"/>
    </row>
    <row r="21" spans="1:16" s="76" customFormat="1" ht="11.25" x14ac:dyDescent="0.2">
      <c r="A21" s="72"/>
      <c r="B21" s="73" t="s">
        <v>42</v>
      </c>
      <c r="C21" s="74"/>
      <c r="D21" s="75"/>
      <c r="E21" s="73" t="s">
        <v>42</v>
      </c>
      <c r="F21" s="74"/>
      <c r="G21" s="75"/>
      <c r="H21" s="73" t="s">
        <v>42</v>
      </c>
      <c r="I21" s="74"/>
      <c r="J21" s="75"/>
      <c r="K21" s="73" t="s">
        <v>42</v>
      </c>
      <c r="L21" s="74"/>
      <c r="M21" s="75"/>
      <c r="N21" s="73" t="s">
        <v>42</v>
      </c>
      <c r="O21" s="74"/>
      <c r="P21" s="75"/>
    </row>
    <row r="22" spans="1:16" s="76" customFormat="1" x14ac:dyDescent="0.2">
      <c r="A22" s="77" t="s">
        <v>23</v>
      </c>
      <c r="B22" s="78"/>
      <c r="C22" s="79"/>
      <c r="D22" s="80"/>
      <c r="E22" s="78"/>
      <c r="F22" s="79"/>
      <c r="G22" s="80"/>
      <c r="H22" s="78"/>
      <c r="I22" s="79"/>
      <c r="J22" s="80"/>
      <c r="K22" s="78"/>
      <c r="L22" s="79"/>
      <c r="M22" s="80"/>
      <c r="N22" s="78"/>
      <c r="O22" s="79"/>
      <c r="P22" s="80"/>
    </row>
    <row r="23" spans="1:16" s="76" customFormat="1" x14ac:dyDescent="0.2">
      <c r="A23" s="81" t="s">
        <v>24</v>
      </c>
      <c r="B23" s="82"/>
      <c r="C23" s="83"/>
      <c r="D23" s="84"/>
      <c r="E23" s="82"/>
      <c r="F23" s="83"/>
      <c r="G23" s="84"/>
      <c r="H23" s="82"/>
      <c r="I23" s="83"/>
      <c r="J23" s="84"/>
      <c r="K23" s="82"/>
      <c r="L23" s="83"/>
      <c r="M23" s="84"/>
      <c r="N23" s="82"/>
      <c r="O23" s="83"/>
      <c r="P23" s="84"/>
    </row>
    <row r="24" spans="1:16" s="86" customFormat="1" ht="7.5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s="87" customFormat="1" ht="6.75" customHeight="1" x14ac:dyDescent="0.2"/>
    <row r="27" spans="1:16" x14ac:dyDescent="0.2">
      <c r="A27" s="88"/>
      <c r="G27" s="89"/>
      <c r="H27" s="89"/>
    </row>
    <row r="28" spans="1:16" x14ac:dyDescent="0.2">
      <c r="A28" s="90" t="s">
        <v>43</v>
      </c>
      <c r="G28" s="89"/>
      <c r="H28" s="89"/>
      <c r="I28" s="89"/>
      <c r="J28" s="89"/>
    </row>
    <row r="29" spans="1:16" x14ac:dyDescent="0.2">
      <c r="A29" s="91"/>
      <c r="B29" s="91"/>
      <c r="C29" s="91"/>
      <c r="G29" s="89"/>
      <c r="H29" s="89"/>
      <c r="I29" s="89"/>
      <c r="J29" s="89"/>
    </row>
    <row r="30" spans="1:16" x14ac:dyDescent="0.2">
      <c r="A30" s="91"/>
      <c r="B30" s="91"/>
      <c r="C30" s="91"/>
      <c r="G30" s="89"/>
      <c r="H30" s="89"/>
      <c r="I30" s="89"/>
      <c r="J30" s="89"/>
    </row>
    <row r="31" spans="1:16" x14ac:dyDescent="0.2">
      <c r="A31" s="91"/>
      <c r="B31" s="91"/>
      <c r="C31" s="91"/>
      <c r="G31" s="89"/>
      <c r="H31" s="89"/>
      <c r="I31" s="89"/>
      <c r="J31" s="89"/>
    </row>
    <row r="32" spans="1:16" x14ac:dyDescent="0.2">
      <c r="A32" s="91"/>
      <c r="B32" s="91"/>
      <c r="C32" s="91"/>
      <c r="G32" s="89"/>
      <c r="H32" s="89"/>
      <c r="I32" s="89"/>
      <c r="J32" s="89"/>
    </row>
    <row r="33" spans="1:13" x14ac:dyDescent="0.2">
      <c r="A33" s="91"/>
      <c r="B33" s="91"/>
      <c r="C33" s="91"/>
      <c r="G33" s="89"/>
      <c r="H33" s="89"/>
      <c r="I33" s="89"/>
      <c r="J33" s="89"/>
    </row>
    <row r="34" spans="1:13" x14ac:dyDescent="0.2">
      <c r="A34" s="91"/>
      <c r="B34" s="91"/>
      <c r="C34" s="91"/>
      <c r="G34" s="89"/>
      <c r="H34" s="89"/>
      <c r="I34" s="89"/>
      <c r="J34" s="89"/>
    </row>
    <row r="35" spans="1:13" x14ac:dyDescent="0.2">
      <c r="I35" s="89"/>
      <c r="J35" s="89"/>
      <c r="K35" s="89"/>
      <c r="L35" s="89"/>
    </row>
    <row r="36" spans="1:13" x14ac:dyDescent="0.2">
      <c r="I36" s="89"/>
      <c r="J36" s="89"/>
      <c r="K36" s="89"/>
      <c r="L36" s="89"/>
      <c r="M36" s="89"/>
    </row>
    <row r="37" spans="1:13" x14ac:dyDescent="0.2">
      <c r="L37" s="89"/>
      <c r="M37" s="89"/>
    </row>
    <row r="38" spans="1:13" x14ac:dyDescent="0.2">
      <c r="L38" s="89"/>
      <c r="M38" s="89"/>
    </row>
    <row r="39" spans="1:13" x14ac:dyDescent="0.2">
      <c r="L39" s="89"/>
      <c r="M39" s="89"/>
    </row>
    <row r="40" spans="1:13" x14ac:dyDescent="0.2">
      <c r="L40" s="89"/>
      <c r="M40" s="89"/>
    </row>
    <row r="53" spans="1:1" x14ac:dyDescent="0.2">
      <c r="A53" s="92" t="s">
        <v>44</v>
      </c>
    </row>
  </sheetData>
  <mergeCells count="29">
    <mergeCell ref="B23:D23"/>
    <mergeCell ref="E23:G23"/>
    <mergeCell ref="H23:J23"/>
    <mergeCell ref="K23:M23"/>
    <mergeCell ref="N23:P23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K19:M19"/>
    <mergeCell ref="N19:P19"/>
    <mergeCell ref="B20:D20"/>
    <mergeCell ref="E20:G20"/>
    <mergeCell ref="H20:J20"/>
    <mergeCell ref="K20:M20"/>
    <mergeCell ref="N20:P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 xr:uid="{482BF2EE-77FE-4E1C-AFD2-9E9E04470F79}"/>
    <hyperlink ref="A6" location="Statements!Q1" display="Click to review the Nepotism" xr:uid="{1567C8FC-52C5-422F-85F1-B794ADC21DCA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2025-03-17T14:20:35Z</dcterms:modified>
</cp:coreProperties>
</file>