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1_Archives\FY2022\Bid Evaluations - Clean\November\"/>
    </mc:Choice>
  </mc:AlternateContent>
  <bookViews>
    <workbookView xWindow="0" yWindow="0" windowWidth="28800" windowHeight="14235" tabRatio="791" activeTab="9"/>
  </bookViews>
  <sheets>
    <sheet name="Evaluator 1" sheetId="2" r:id="rId1"/>
    <sheet name="Evaluator 2" sheetId="3" r:id="rId2"/>
    <sheet name="Evaluator 3" sheetId="5" r:id="rId3"/>
    <sheet name="Evaluator 4" sheetId="9" r:id="rId4"/>
    <sheet name="Evaluator 5" sheetId="10" r:id="rId5"/>
    <sheet name="Evaluator 6" sheetId="14" r:id="rId6"/>
    <sheet name="Evaluator 7" sheetId="16" r:id="rId7"/>
    <sheet name="HUB Evaluator" sheetId="15" r:id="rId8"/>
    <sheet name="Pricing Score Calculation" sheetId="13" r:id="rId9"/>
    <sheet name="Summary" sheetId="1" r:id="rId10"/>
    <sheet name="Evaluation" sheetId="17" r:id="rId11"/>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H8" i="1" l="1"/>
  <c r="J5" i="16"/>
  <c r="D5" i="16"/>
  <c r="K5" i="16" s="1"/>
  <c r="J4" i="16"/>
  <c r="D4" i="16"/>
  <c r="K4" i="16" s="1"/>
  <c r="H7" i="1" s="1"/>
  <c r="J5" i="2" l="1"/>
  <c r="D5" i="2"/>
  <c r="K5" i="2" s="1"/>
  <c r="J4" i="2"/>
  <c r="D4" i="2"/>
  <c r="K4" i="2" s="1"/>
  <c r="K5" i="3"/>
  <c r="J5" i="3"/>
  <c r="D5" i="3"/>
  <c r="J4" i="3"/>
  <c r="D4" i="3"/>
  <c r="K4" i="3" s="1"/>
  <c r="J5" i="5"/>
  <c r="D5" i="5"/>
  <c r="K5" i="5" s="1"/>
  <c r="J4" i="5"/>
  <c r="D4" i="5"/>
  <c r="K4" i="5" s="1"/>
  <c r="J5" i="9"/>
  <c r="D5" i="9"/>
  <c r="J4" i="9"/>
  <c r="D4" i="9"/>
  <c r="J5" i="10"/>
  <c r="D5" i="10"/>
  <c r="K5" i="10" s="1"/>
  <c r="J4" i="10"/>
  <c r="D4" i="10"/>
  <c r="K4" i="10" s="1"/>
  <c r="D5" i="14"/>
  <c r="D4" i="14"/>
  <c r="E5" i="13"/>
  <c r="J5" i="14"/>
  <c r="J4" i="14"/>
  <c r="A6" i="13" l="1"/>
  <c r="A5" i="13"/>
  <c r="K5" i="15"/>
  <c r="K4" i="15"/>
  <c r="K5" i="14"/>
  <c r="K4" i="14"/>
  <c r="C8" i="1" l="1"/>
  <c r="D8" i="1"/>
  <c r="F8" i="1"/>
  <c r="G8" i="1"/>
  <c r="R7" i="1"/>
  <c r="G7" i="1"/>
  <c r="F7" i="1"/>
  <c r="D7" i="1"/>
  <c r="C7" i="1"/>
  <c r="M6" i="1"/>
  <c r="N6" i="1"/>
  <c r="O6" i="1"/>
  <c r="P6" i="1"/>
  <c r="Q6" i="1"/>
  <c r="R6" i="1"/>
  <c r="L6" i="1"/>
  <c r="M7" i="1" l="1"/>
  <c r="N7" i="1"/>
  <c r="R8" i="1"/>
  <c r="N8" i="1"/>
  <c r="M8" i="1"/>
  <c r="P7" i="1"/>
  <c r="Q7" i="1"/>
  <c r="Q8" i="1"/>
  <c r="P8" i="1"/>
  <c r="B8" i="1"/>
  <c r="B7" i="1"/>
  <c r="L7" i="1" l="1"/>
  <c r="L8" i="1"/>
  <c r="D5" i="13"/>
  <c r="E6" i="13" l="1"/>
  <c r="A8" i="1" l="1"/>
  <c r="A7" i="1"/>
  <c r="K4" i="9"/>
  <c r="E7" i="1" s="1"/>
  <c r="K5" i="9"/>
  <c r="E8" i="1"/>
  <c r="I7" i="1" l="1"/>
  <c r="O7" i="1"/>
  <c r="S7" i="1" s="1"/>
  <c r="O8" i="1"/>
  <c r="S8" i="1" s="1"/>
  <c r="I8" i="1"/>
  <c r="T7" i="1" l="1"/>
  <c r="T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<sst xmlns="http://schemas.openxmlformats.org/spreadsheetml/2006/main" count="144" uniqueCount="59">
  <si>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</si>
  <si>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</si>
  <si>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</si>
  <si>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</si>
  <si>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</si>
  <si>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</si>
  <si>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</si>
  <si>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</si>
  <si>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</si>
  <si>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</si>
  <si>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</si>
  <si>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</si>
  <si>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</si>
  <si>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</si>
  <si>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</si>
  <si>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</si>
  <si>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</si>
  <si>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</si>
  <si>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</si>
  <si>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</si>
  <si>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</si>
  <si>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</si>
  <si>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</si>
  <si>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</si>
  <si>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</si>
  <si>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Criteria 7 (HUB)</t>
  </si>
  <si>
    <t>Total</t>
  </si>
  <si>
    <t>Evaluator 6</t>
  </si>
  <si>
    <t>Evaluator 7</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</si>
  <si>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</si>
  <si>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 xml:space="preserve">RFP730-21036 Building 545, Science Engineering And Research Center HVAC Upgrades And Roof Replacement </t>
  </si>
  <si>
    <t>Gutier, LLC</t>
  </si>
  <si>
    <t xml:space="preserve">J.T. Vaugh Construction </t>
  </si>
  <si>
    <t>University of Houston Evaluation Matrix $1 Million+</t>
  </si>
  <si>
    <t>RFP730-21036 Building 545, Science Engineering And Research Center HVAC Upgrades And Roof Replacement</t>
  </si>
  <si>
    <t>Name</t>
  </si>
  <si>
    <t>Evaluation Due Date</t>
  </si>
  <si>
    <t>August 25, 2021 @ Noon CST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</si>
  <si>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</si>
  <si>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</si>
  <si>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</si>
  <si>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</si>
  <si>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</si>
  <si>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</si>
  <si>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</si>
  <si>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</si>
  <si>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</si>
  <si>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</si>
  <si>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</si>
  <si>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**ONLY PURCHASING WILL EVALUATE COST - EVERYONE ELSE LEAVE THIS BLANK**
Respondent’s Cost and Delivery Proposal (Section 4.2)</t>
  </si>
  <si>
    <t>Respondent’s qualifications and experience with a focus on renovations with short durations (Section 4.3</t>
  </si>
  <si>
    <t>Respondent’s qualifications and experience of Proposed Construction Team (Section 4.3)</t>
  </si>
  <si>
    <t>Respondent’s construction and execution plan (Section 4.4)</t>
  </si>
  <si>
    <t>Respondent’s project planning and scheduling (Section 4.5)</t>
  </si>
  <si>
    <t>Respondent’s safety management program (Section 4.6)</t>
  </si>
  <si>
    <t>**ONLY HUB WILL EVALUATE - EVERYONE ELSE LEAVE THIS BLANK**
Respondent’s Past HUB/MBE/WBE Goal Attainment and Quality of Procedures for UHS HUB Goal Attainment on this Project.</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</si>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</sst>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
      <patternFill patternType="solid">
        <fgColor theme="0" tint="-0.34998626667073579"/>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5">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47" fillId="27" borderId="0" applyNumberFormat="0" applyBorder="0" applyAlignment="0" applyProtection="0"/>
    <xf numFmtId="0" fontId="6" fillId="0" borderId="0"/>
    <xf numFmtId="0" fontId="6" fillId="0" borderId="0"/>
    <xf numFmtId="0" fontId="5" fillId="0" borderId="0"/>
    <xf numFmtId="0" fontId="5" fillId="0" borderId="0"/>
    <xf numFmtId="44" fontId="20" fillId="0" borderId="0" applyFont="0" applyFill="0" applyBorder="0" applyAlignment="0" applyProtection="0"/>
    <xf numFmtId="0" fontId="4" fillId="0" borderId="0"/>
    <xf numFmtId="43" fontId="19" fillId="0" borderId="0" applyFont="0" applyFill="0" applyBorder="0" applyAlignment="0" applyProtection="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49" fillId="0" borderId="0" applyNumberFormat="0" applyFill="0" applyBorder="0" applyAlignment="0" applyProtection="0"/>
  </cellStyleXfs>
  <cellXfs count="133">
    <xf numFmtId="0" fontId="0" fillId="0" borderId="0" xfId="0"/>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19" fillId="0" borderId="0" xfId="0" applyFont="1"/>
    <xf numFmtId="0" fontId="0" fillId="0" borderId="0" xfId="0"/>
    <xf numFmtId="0" fontId="17" fillId="0" borderId="0" xfId="0" applyFont="1" applyBorder="1" applyAlignment="1">
      <alignment horizontal="left"/>
    </xf>
    <xf numFmtId="0" fontId="40" fillId="0" borderId="0" xfId="0" applyFont="1" applyBorder="1" applyAlignment="1">
      <alignment horizontal="left"/>
    </xf>
    <xf numFmtId="0" fontId="17" fillId="26" borderId="0" xfId="0" applyFont="1" applyFill="1" applyAlignment="1">
      <alignment horizontal="center" vertical="center"/>
    </xf>
    <xf numFmtId="0" fontId="44" fillId="0" borderId="10" xfId="100" applyFont="1" applyBorder="1" applyAlignment="1">
      <alignment horizontal="right"/>
    </xf>
    <xf numFmtId="0" fontId="46" fillId="0" borderId="10" xfId="100" applyFont="1" applyFill="1" applyBorder="1" applyAlignment="1">
      <alignment horizontal="right"/>
    </xf>
    <xf numFmtId="0" fontId="44" fillId="0" borderId="0" xfId="98" applyFont="1" applyAlignment="1"/>
    <xf numFmtId="2" fontId="0" fillId="0" borderId="0" xfId="0" applyNumberFormat="1"/>
    <xf numFmtId="0" fontId="44" fillId="0" borderId="21" xfId="98" applyFont="1" applyBorder="1" applyAlignment="1">
      <alignment vertical="center"/>
    </xf>
    <xf numFmtId="0" fontId="0" fillId="0" borderId="0" xfId="0" applyFill="1"/>
    <xf numFmtId="44" fontId="39" fillId="24" borderId="0" xfId="106" applyFont="1" applyFill="1"/>
    <xf numFmtId="0" fontId="46" fillId="0" borderId="10" xfId="100" applyFont="1" applyBorder="1" applyAlignment="1">
      <alignment horizontal="right"/>
    </xf>
    <xf numFmtId="2" fontId="45" fillId="0" borderId="0" xfId="98" applyNumberFormat="1" applyFont="1"/>
    <xf numFmtId="2" fontId="45" fillId="0" borderId="0" xfId="0" applyNumberFormat="1" applyFont="1"/>
    <xf numFmtId="0" fontId="45" fillId="0" borderId="0" xfId="98" applyFont="1"/>
    <xf numFmtId="0" fontId="19" fillId="0" borderId="0" xfId="98" applyFont="1"/>
    <xf numFmtId="0" fontId="19" fillId="0" borderId="0" xfId="98" applyFont="1"/>
    <xf numFmtId="0" fontId="19" fillId="0" borderId="0" xfId="98" applyFont="1"/>
    <xf numFmtId="0" fontId="19" fillId="0" borderId="0" xfId="98" applyFont="1"/>
    <xf numFmtId="0" fontId="19" fillId="0" borderId="0" xfId="98" applyFont="1"/>
    <xf numFmtId="0" fontId="19" fillId="0" borderId="0" xfId="98" applyFont="1"/>
    <xf numFmtId="0" fontId="19" fillId="0" borderId="0" xfId="98" applyFont="1"/>
    <xf numFmtId="0" fontId="40" fillId="26" borderId="0" xfId="0" applyFont="1" applyFill="1" applyAlignment="1">
      <alignment horizontal="center" vertical="center"/>
    </xf>
    <xf numFmtId="0" fontId="41" fillId="26" borderId="0" xfId="0" applyFont="1" applyFill="1" applyAlignment="1">
      <alignment horizontal="center" vertical="center"/>
    </xf>
    <xf numFmtId="0" fontId="18" fillId="26" borderId="0" xfId="0" applyFont="1" applyFill="1" applyAlignment="1">
      <alignment horizontal="center" vertical="center"/>
    </xf>
    <xf numFmtId="0" fontId="41" fillId="26" borderId="0" xfId="0" applyFont="1" applyFill="1" applyBorder="1" applyAlignment="1">
      <alignment horizontal="center" vertical="center"/>
    </xf>
    <xf numFmtId="0" fontId="17" fillId="26" borderId="0" xfId="0" applyFont="1" applyFill="1" applyBorder="1" applyAlignment="1">
      <alignment horizontal="center" vertical="center"/>
    </xf>
    <xf numFmtId="0" fontId="17" fillId="26" borderId="0" xfId="0" applyFont="1" applyFill="1" applyBorder="1" applyAlignment="1">
      <alignment horizontal="center" vertical="center" textRotation="90" wrapText="1"/>
    </xf>
    <xf numFmtId="0" fontId="17" fillId="26" borderId="14" xfId="0" applyFont="1" applyFill="1" applyBorder="1" applyAlignment="1">
      <alignment horizontal="center" vertical="center" textRotation="90" wrapText="1"/>
    </xf>
    <xf numFmtId="0" fontId="38" fillId="25" borderId="14" xfId="0" applyFont="1" applyFill="1" applyBorder="1" applyAlignment="1">
      <alignment horizontal="center" vertical="center" textRotation="90" wrapText="1"/>
    </xf>
    <xf numFmtId="0" fontId="18" fillId="26" borderId="11" xfId="0" applyFont="1" applyFill="1" applyBorder="1" applyAlignment="1">
      <alignment horizontal="center" vertical="center"/>
    </xf>
    <xf numFmtId="2" fontId="18" fillId="26" borderId="11" xfId="0" applyNumberFormat="1" applyFont="1" applyFill="1" applyBorder="1" applyAlignment="1">
      <alignment horizontal="center" vertical="center"/>
    </xf>
    <xf numFmtId="4" fontId="18" fillId="26" borderId="13" xfId="0" applyNumberFormat="1" applyFont="1" applyFill="1" applyBorder="1" applyAlignment="1">
      <alignment horizontal="center" vertical="center"/>
    </xf>
    <xf numFmtId="0" fontId="18" fillId="26" borderId="13" xfId="0" applyFont="1" applyFill="1" applyBorder="1" applyAlignment="1">
      <alignment horizontal="center" vertical="center"/>
    </xf>
    <xf numFmtId="0" fontId="41" fillId="26" borderId="13" xfId="101" applyFont="1" applyFill="1" applyBorder="1" applyAlignment="1">
      <alignment horizontal="center" vertical="center"/>
    </xf>
    <xf numFmtId="0" fontId="18" fillId="24" borderId="11" xfId="0" applyFont="1" applyFill="1" applyBorder="1" applyAlignment="1">
      <alignment horizontal="center" vertical="center"/>
    </xf>
    <xf numFmtId="2" fontId="18" fillId="24" borderId="11" xfId="0" applyNumberFormat="1" applyFont="1" applyFill="1" applyBorder="1" applyAlignment="1">
      <alignment horizontal="center" vertical="center"/>
    </xf>
    <xf numFmtId="4" fontId="18" fillId="24" borderId="22" xfId="0" applyNumberFormat="1" applyFont="1" applyFill="1" applyBorder="1" applyAlignment="1">
      <alignment horizontal="center" vertical="center"/>
    </xf>
    <xf numFmtId="0" fontId="18" fillId="24" borderId="12" xfId="0" applyFont="1" applyFill="1" applyBorder="1" applyAlignment="1">
      <alignment horizontal="center" vertical="center"/>
    </xf>
    <xf numFmtId="0" fontId="18" fillId="24" borderId="22" xfId="0" applyFont="1" applyFill="1" applyBorder="1" applyAlignment="1">
      <alignment horizontal="center" vertical="center"/>
    </xf>
    <xf numFmtId="0" fontId="18" fillId="24" borderId="0" xfId="0" applyFont="1" applyFill="1" applyAlignment="1">
      <alignment horizontal="center" vertical="center"/>
    </xf>
    <xf numFmtId="0" fontId="42" fillId="26" borderId="0" xfId="0" applyFont="1" applyFill="1" applyAlignment="1">
      <alignment horizontal="center" vertical="center"/>
    </xf>
    <xf numFmtId="0" fontId="18" fillId="24" borderId="13" xfId="0" applyFont="1" applyFill="1" applyBorder="1" applyAlignment="1">
      <alignment horizontal="center" vertical="center"/>
    </xf>
    <xf numFmtId="0" fontId="17" fillId="26" borderId="0" xfId="98" applyFont="1" applyFill="1" applyAlignment="1">
      <alignment wrapText="1"/>
    </xf>
    <xf numFmtId="0" fontId="19" fillId="26" borderId="0" xfId="98" applyFont="1" applyFill="1"/>
    <xf numFmtId="0" fontId="18" fillId="26" borderId="0" xfId="98" applyFont="1" applyFill="1"/>
    <xf numFmtId="0" fontId="43" fillId="26" borderId="0" xfId="113" applyFont="1" applyFill="1" applyBorder="1" applyAlignment="1">
      <alignment horizontal="left"/>
    </xf>
    <xf numFmtId="0" fontId="48" fillId="26" borderId="0" xfId="113" applyFont="1" applyFill="1" applyBorder="1" applyAlignment="1"/>
    <xf numFmtId="0" fontId="50" fillId="26" borderId="0" xfId="114" applyFont="1" applyFill="1" applyAlignment="1">
      <alignment wrapText="1"/>
    </xf>
    <xf numFmtId="0" fontId="19" fillId="26" borderId="0" xfId="98" applyFont="1" applyFill="1" applyAlignment="1"/>
    <xf numFmtId="0" fontId="19" fillId="24" borderId="27" xfId="98" applyFont="1" applyFill="1" applyBorder="1" applyAlignment="1" applyProtection="1">
      <alignment horizontal="center" wrapText="1"/>
      <protection locked="0"/>
    </xf>
    <xf numFmtId="0" fontId="50" fillId="26" borderId="0" xfId="114" applyFont="1" applyFill="1" applyAlignment="1"/>
    <xf numFmtId="0" fontId="50" fillId="26" borderId="0" xfId="114" applyFont="1" applyFill="1" applyAlignment="1">
      <alignment horizontal="left"/>
    </xf>
    <xf numFmtId="0" fontId="19" fillId="26" borderId="0" xfId="98" applyFont="1" applyFill="1" applyAlignment="1">
      <alignment horizontal="center"/>
    </xf>
    <xf numFmtId="0" fontId="52" fillId="26" borderId="0" xfId="98" applyFont="1" applyFill="1" applyAlignment="1">
      <alignment wrapText="1"/>
    </xf>
    <xf numFmtId="0" fontId="52" fillId="26" borderId="0" xfId="98" applyFont="1" applyFill="1" applyAlignment="1">
      <alignment horizontal="center" wrapText="1"/>
    </xf>
    <xf numFmtId="0" fontId="53" fillId="26" borderId="11" xfId="98" applyFont="1" applyFill="1" applyBorder="1" applyAlignment="1">
      <alignment wrapText="1"/>
    </xf>
    <xf numFmtId="0" fontId="53" fillId="26" borderId="12" xfId="98" applyFont="1" applyFill="1" applyBorder="1" applyAlignment="1">
      <alignment wrapText="1"/>
    </xf>
    <xf numFmtId="0" fontId="19" fillId="29" borderId="0" xfId="98" applyFont="1" applyFill="1" applyBorder="1"/>
    <xf numFmtId="0" fontId="19" fillId="29" borderId="35" xfId="98" applyFont="1" applyFill="1" applyBorder="1"/>
    <xf numFmtId="0" fontId="19" fillId="26" borderId="10" xfId="98" applyFont="1" applyFill="1" applyBorder="1"/>
    <xf numFmtId="0" fontId="46" fillId="26" borderId="0" xfId="98" applyFont="1" applyFill="1"/>
    <xf numFmtId="0" fontId="19" fillId="26" borderId="0" xfId="98" applyFont="1" applyFill="1" applyAlignment="1">
      <alignment wrapText="1"/>
    </xf>
    <xf numFmtId="0" fontId="54" fillId="0" borderId="0" xfId="113" applyFont="1" applyAlignment="1">
      <alignment horizontal="left"/>
    </xf>
    <xf numFmtId="0" fontId="49" fillId="26" borderId="0" xfId="114" applyFill="1"/>
    <xf numFmtId="0" fontId="42" fillId="26" borderId="0" xfId="98" applyFont="1" applyFill="1"/>
    <xf numFmtId="0" fontId="43" fillId="0" borderId="10" xfId="100" applyFont="1" applyBorder="1" applyAlignment="1">
      <alignment horizontal="center"/>
    </xf>
    <xf numFmtId="0" fontId="44" fillId="0" borderId="0" xfId="98" applyFont="1" applyAlignment="1">
      <alignment horizontal="left"/>
    </xf>
    <xf numFmtId="1" fontId="19" fillId="0" borderId="23" xfId="1" applyNumberFormat="1" applyFont="1" applyBorder="1" applyAlignment="1">
      <alignment horizontal="center" vertical="center"/>
    </xf>
    <xf numFmtId="1" fontId="19" fillId="0" borderId="0" xfId="1" applyNumberFormat="1" applyFont="1" applyAlignment="1">
      <alignment horizontal="center" vertical="center"/>
    </xf>
    <xf numFmtId="44" fontId="39" fillId="0" borderId="23" xfId="106" applyFont="1" applyBorder="1" applyAlignment="1">
      <alignment horizontal="center" vertical="center"/>
    </xf>
    <xf numFmtId="44" fontId="39" fillId="0" borderId="0" xfId="106" applyFont="1" applyAlignment="1">
      <alignment horizontal="center" vertical="center"/>
    </xf>
    <xf numFmtId="0" fontId="44" fillId="24" borderId="21" xfId="98" applyFont="1" applyFill="1" applyBorder="1" applyAlignment="1">
      <alignment horizontal="left" vertical="center"/>
    </xf>
    <xf numFmtId="0" fontId="0" fillId="24" borderId="0" xfId="0" applyFill="1" applyAlignment="1">
      <alignment horizontal="left" wrapText="1"/>
    </xf>
    <xf numFmtId="164" fontId="43" fillId="25" borderId="20" xfId="108" applyNumberFormat="1" applyFont="1" applyFill="1" applyBorder="1" applyAlignment="1">
      <alignment horizontal="left" vertical="center" wrapText="1"/>
    </xf>
    <xf numFmtId="164" fontId="43" fillId="25" borderId="18" xfId="108" applyNumberFormat="1" applyFont="1" applyFill="1" applyBorder="1" applyAlignment="1">
      <alignment horizontal="left" vertical="center" wrapText="1"/>
    </xf>
    <xf numFmtId="164" fontId="43" fillId="25" borderId="16" xfId="108" applyNumberFormat="1" applyFont="1" applyFill="1" applyBorder="1" applyAlignment="1">
      <alignment horizontal="left" vertical="center" wrapText="1"/>
    </xf>
    <xf numFmtId="164" fontId="43" fillId="25" borderId="20" xfId="108" applyNumberFormat="1" applyFont="1" applyFill="1" applyBorder="1" applyAlignment="1">
      <alignment horizontal="right" vertical="center" wrapText="1"/>
    </xf>
    <xf numFmtId="164" fontId="43" fillId="25" borderId="18" xfId="108" applyNumberFormat="1" applyFont="1" applyFill="1" applyBorder="1" applyAlignment="1">
      <alignment horizontal="right" vertical="center" wrapText="1"/>
    </xf>
    <xf numFmtId="164" fontId="43" fillId="25" borderId="16" xfId="108" applyNumberFormat="1" applyFont="1" applyFill="1" applyBorder="1" applyAlignment="1">
      <alignment horizontal="right" vertical="center" wrapText="1"/>
    </xf>
    <xf numFmtId="164" fontId="43" fillId="25" borderId="19" xfId="108" applyNumberFormat="1" applyFont="1" applyFill="1" applyBorder="1" applyAlignment="1">
      <alignment horizontal="right" vertical="center" wrapText="1"/>
    </xf>
    <xf numFmtId="164" fontId="43" fillId="25" borderId="17" xfId="108" applyNumberFormat="1" applyFont="1" applyFill="1" applyBorder="1" applyAlignment="1">
      <alignment horizontal="right" vertical="center" wrapText="1"/>
    </xf>
    <xf numFmtId="164" fontId="43" fillId="25" borderId="15" xfId="108" applyNumberFormat="1" applyFont="1" applyFill="1" applyBorder="1" applyAlignment="1">
      <alignment horizontal="right" vertical="center" wrapText="1"/>
    </xf>
    <xf numFmtId="0" fontId="40" fillId="26" borderId="0" xfId="0" applyFont="1" applyFill="1" applyAlignment="1">
      <alignment horizontal="center" vertical="center"/>
    </xf>
    <xf numFmtId="0" fontId="40" fillId="0" borderId="0" xfId="0" applyFont="1" applyFill="1" applyAlignment="1">
      <alignment horizontal="center" vertical="center"/>
    </xf>
    <xf numFmtId="0" fontId="19" fillId="0" borderId="0" xfId="0" applyFont="1" applyFill="1" applyAlignment="1">
      <alignment horizontal="center" vertical="center"/>
    </xf>
    <xf numFmtId="0" fontId="19" fillId="26" borderId="22" xfId="98" applyFont="1" applyFill="1" applyBorder="1" applyAlignment="1" applyProtection="1">
      <alignment horizontal="center"/>
      <protection locked="0"/>
    </xf>
    <xf numFmtId="0" fontId="19" fillId="26" borderId="12" xfId="98" applyFont="1" applyFill="1" applyBorder="1" applyAlignment="1" applyProtection="1">
      <alignment horizontal="center"/>
      <protection locked="0"/>
    </xf>
    <xf numFmtId="0" fontId="19" fillId="26" borderId="34" xfId="98" applyFont="1" applyFill="1" applyBorder="1" applyAlignment="1" applyProtection="1">
      <alignment horizontal="center"/>
      <protection locked="0"/>
    </xf>
    <xf numFmtId="0" fontId="19" fillId="26" borderId="22" xfId="98" applyFont="1" applyFill="1" applyBorder="1" applyAlignment="1">
      <alignment horizontal="center"/>
    </xf>
    <xf numFmtId="0" fontId="19" fillId="26" borderId="12" xfId="98" applyFont="1" applyFill="1" applyBorder="1" applyAlignment="1">
      <alignment horizontal="center"/>
    </xf>
    <xf numFmtId="0" fontId="19" fillId="26" borderId="34" xfId="98" applyFont="1" applyFill="1" applyBorder="1" applyAlignment="1">
      <alignment horizontal="center"/>
    </xf>
    <xf numFmtId="0" fontId="19" fillId="24" borderId="22" xfId="98" applyFont="1" applyFill="1" applyBorder="1" applyAlignment="1" applyProtection="1">
      <alignment horizontal="center"/>
      <protection locked="0"/>
    </xf>
    <xf numFmtId="0" fontId="19" fillId="24" borderId="12" xfId="98" applyFont="1" applyFill="1" applyBorder="1" applyAlignment="1" applyProtection="1">
      <alignment horizontal="center"/>
      <protection locked="0"/>
    </xf>
    <xf numFmtId="0" fontId="19" fillId="24" borderId="34" xfId="98" applyFont="1" applyFill="1" applyBorder="1" applyAlignment="1" applyProtection="1">
      <alignment horizontal="center"/>
      <protection locked="0"/>
    </xf>
    <xf numFmtId="0" fontId="52" fillId="25" borderId="30" xfId="98" applyFont="1" applyFill="1" applyBorder="1" applyAlignment="1">
      <alignment horizontal="center" wrapText="1"/>
    </xf>
    <xf numFmtId="0" fontId="52" fillId="25" borderId="31" xfId="98" applyFont="1" applyFill="1" applyBorder="1" applyAlignment="1">
      <alignment horizontal="center" wrapText="1"/>
    </xf>
    <xf numFmtId="0" fontId="52" fillId="25" borderId="32" xfId="98" applyFont="1" applyFill="1" applyBorder="1" applyAlignment="1">
      <alignment horizontal="center" wrapText="1"/>
    </xf>
    <xf numFmtId="0" fontId="19" fillId="26" borderId="13" xfId="98" applyFont="1" applyFill="1" applyBorder="1" applyAlignment="1">
      <alignment horizontal="center"/>
    </xf>
    <xf numFmtId="0" fontId="19" fillId="26" borderId="11" xfId="98" applyFont="1" applyFill="1" applyBorder="1" applyAlignment="1">
      <alignment horizontal="center"/>
    </xf>
    <xf numFmtId="0" fontId="19" fillId="26" borderId="33" xfId="98" applyFont="1" applyFill="1" applyBorder="1" applyAlignment="1">
      <alignment horizontal="center"/>
    </xf>
    <xf numFmtId="0" fontId="19" fillId="24" borderId="13" xfId="98" applyFont="1" applyFill="1" applyBorder="1" applyAlignment="1" applyProtection="1">
      <alignment horizontal="center"/>
      <protection locked="0"/>
    </xf>
    <xf numFmtId="0" fontId="19" fillId="24" borderId="11" xfId="98" applyFont="1" applyFill="1" applyBorder="1" applyAlignment="1" applyProtection="1">
      <alignment horizontal="center"/>
      <protection locked="0"/>
    </xf>
    <xf numFmtId="0" fontId="19" fillId="24" borderId="33" xfId="98" applyFont="1" applyFill="1" applyBorder="1" applyAlignment="1" applyProtection="1">
      <alignment horizontal="center"/>
      <protection locked="0"/>
    </xf>
    <xf numFmtId="0" fontId="19" fillId="26" borderId="13" xfId="98" applyFont="1" applyFill="1" applyBorder="1" applyAlignment="1" applyProtection="1">
      <alignment horizontal="center"/>
      <protection locked="0"/>
    </xf>
    <xf numFmtId="0" fontId="19" fillId="26" borderId="11" xfId="98" applyFont="1" applyFill="1" applyBorder="1" applyAlignment="1" applyProtection="1">
      <alignment horizontal="center"/>
      <protection locked="0"/>
    </xf>
    <xf numFmtId="0" fontId="19" fillId="26" borderId="33" xfId="98" applyFont="1" applyFill="1" applyBorder="1" applyAlignment="1" applyProtection="1">
      <alignment horizontal="center"/>
      <protection locked="0"/>
    </xf>
    <xf numFmtId="0" fontId="44" fillId="28" borderId="28" xfId="98" applyFont="1" applyFill="1" applyBorder="1" applyAlignment="1">
      <alignment horizontal="left"/>
    </xf>
    <xf numFmtId="0" fontId="44" fillId="28" borderId="23" xfId="98" applyFont="1" applyFill="1" applyBorder="1" applyAlignment="1">
      <alignment horizontal="left"/>
    </xf>
    <xf numFmtId="0" fontId="44" fillId="28" borderId="29" xfId="98" applyFont="1" applyFill="1" applyBorder="1" applyAlignment="1">
      <alignment horizontal="left"/>
    </xf>
    <xf numFmtId="0" fontId="51" fillId="26" borderId="28" xfId="98" applyFont="1" applyFill="1" applyBorder="1" applyAlignment="1">
      <alignment horizontal="center" vertical="center" wrapText="1"/>
    </xf>
    <xf numFmtId="0" fontId="42" fillId="26" borderId="23" xfId="98" applyFont="1" applyFill="1" applyBorder="1" applyAlignment="1">
      <alignment horizontal="center" vertical="center" wrapText="1"/>
    </xf>
    <xf numFmtId="0" fontId="42" fillId="26" borderId="29" xfId="98" applyFont="1" applyFill="1" applyBorder="1" applyAlignment="1">
      <alignment horizontal="center" vertical="center" wrapText="1"/>
    </xf>
    <xf numFmtId="0" fontId="52" fillId="26" borderId="28" xfId="98" applyFont="1" applyFill="1" applyBorder="1" applyAlignment="1">
      <alignment horizontal="center" vertical="center" wrapText="1"/>
    </xf>
    <xf numFmtId="0" fontId="52" fillId="26" borderId="23" xfId="98" applyFont="1" applyFill="1" applyBorder="1" applyAlignment="1">
      <alignment horizontal="center" vertical="center" wrapText="1"/>
    </xf>
    <xf numFmtId="0" fontId="52" fillId="26" borderId="29" xfId="98" applyFont="1" applyFill="1" applyBorder="1" applyAlignment="1">
      <alignment horizontal="center" vertical="center" wrapText="1"/>
    </xf>
    <xf numFmtId="0" fontId="51" fillId="26" borderId="23" xfId="98" applyFont="1" applyFill="1" applyBorder="1" applyAlignment="1">
      <alignment horizontal="center" vertical="center" wrapText="1"/>
    </xf>
    <xf numFmtId="0" fontId="51" fillId="26" borderId="29" xfId="98" applyFont="1" applyFill="1" applyBorder="1" applyAlignment="1">
      <alignment horizontal="center" vertical="center" wrapText="1"/>
    </xf>
    <xf numFmtId="0" fontId="50" fillId="26" borderId="0" xfId="114" applyFont="1" applyFill="1" applyAlignment="1">
      <alignment horizontal="left"/>
    </xf>
    <xf numFmtId="0" fontId="39" fillId="26" borderId="0" xfId="98" applyFont="1" applyFill="1" applyAlignment="1">
      <alignment horizontal="left" wrapText="1"/>
    </xf>
    <xf numFmtId="0" fontId="17" fillId="26" borderId="0" xfId="98" applyFont="1" applyFill="1" applyAlignment="1">
      <alignment horizontal="left" wrapText="1"/>
    </xf>
    <xf numFmtId="0" fontId="17" fillId="26" borderId="0" xfId="98" applyFont="1" applyFill="1" applyAlignment="1">
      <alignment horizontal="left"/>
    </xf>
    <xf numFmtId="0" fontId="19" fillId="24" borderId="24" xfId="113" applyFont="1" applyFill="1" applyBorder="1" applyAlignment="1" applyProtection="1">
      <alignment horizontal="center"/>
      <protection locked="0"/>
    </xf>
    <xf numFmtId="0" fontId="19" fillId="24" borderId="25" xfId="113" applyFont="1" applyFill="1" applyBorder="1" applyAlignment="1" applyProtection="1">
      <alignment horizontal="center"/>
      <protection locked="0"/>
    </xf>
    <xf numFmtId="0" fontId="19" fillId="24" borderId="26" xfId="113" applyFont="1" applyFill="1" applyBorder="1" applyAlignment="1" applyProtection="1">
      <alignment horizontal="center"/>
      <protection locked="0"/>
    </xf>
    <xf numFmtId="165" fontId="43" fillId="0" borderId="0" xfId="113" applyNumberFormat="1" applyFont="1" applyFill="1" applyBorder="1" applyAlignment="1">
      <alignment horizontal="center"/>
    </xf>
    <xf numFmtId="0" fontId="50" fillId="26" borderId="0" xfId="114" applyFont="1" applyFill="1" applyAlignment="1">
      <alignment horizontal="left" wrapText="1"/>
    </xf>
  </cellXfs>
  <cellStyles count="11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8"/>
    <cellStyle name="Currency" xfId="106" builtinId="4"/>
    <cellStyle name="Currency 2" xfId="1"/>
    <cellStyle name="Explanatory Text 2" xfId="75"/>
    <cellStyle name="Explanatory Text 3" xfId="33"/>
    <cellStyle name="Good" xfId="101"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4"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3 3" xfId="97"/>
    <cellStyle name="Normal 3 3 2" xfId="109"/>
    <cellStyle name="Normal 3 4" xfId="107"/>
    <cellStyle name="Normal 4" xfId="4"/>
    <cellStyle name="Normal 4 10" xfId="100"/>
    <cellStyle name="Normal 4 11" xfId="103"/>
    <cellStyle name="Normal 4 12" xfId="105"/>
    <cellStyle name="Normal 4 13" xfId="11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2"/>
    <cellStyle name="Normal 7" xfId="104"/>
    <cellStyle name="Normal 8" xfId="110"/>
    <cellStyle name="Normal 9" xfId="113"/>
    <cellStyle name="Note 2" xfId="5"/>
    <cellStyle name="Note 3" xfId="89"/>
    <cellStyle name="Note 4" xfId="42"/>
    <cellStyle name="Note 4 2" xfId="99"/>
    <cellStyle name="Output 2" xfId="84"/>
    <cellStyle name="Output 3" xfId="43"/>
    <cellStyle name="Percent 2" xfId="112"/>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F48" sqref="F48"/>
    </sheetView>
  </sheetViews>
  <sheetFormatPr defaultRowHeight="12.75" x14ac:dyDescent="0.2"/>
  <cols>
    <col min="1" max="3" width="9.42578125" customWidth="1"/>
    <col min="4" max="7" width="8.85546875" customWidth="1"/>
    <col min="8" max="9" width="8.85546875" style="6" customWidth="1"/>
    <col min="10" max="10" width="15" style="6" bestFit="1" customWidth="1"/>
    <col min="11" max="11" width="12.42578125" bestFit="1" customWidth="1"/>
  </cols>
  <sheetData>
    <row r="1" spans="1:13" ht="15.75" x14ac:dyDescent="0.25">
      <c r="A1" s="8" t="s">
        <v>0</v>
      </c>
      <c r="B1" s="7"/>
      <c r="C1" s="7"/>
      <c r="D1" s="7"/>
      <c r="E1" s="4"/>
      <c r="F1" s="4"/>
      <c r="G1" s="4"/>
      <c r="H1" s="4"/>
      <c r="I1" s="4"/>
      <c r="J1" s="4"/>
      <c r="K1" s="4"/>
    </row>
    <row r="2" spans="1:13" ht="15.75" x14ac:dyDescent="0.25">
      <c r="A2" s="2"/>
      <c r="B2" s="1"/>
      <c r="C2" s="3"/>
      <c r="D2" s="3"/>
      <c r="E2" s="3"/>
      <c r="F2" s="3"/>
      <c r="G2" s="3"/>
      <c r="H2" s="3"/>
      <c r="I2" s="3"/>
      <c r="J2" s="3"/>
      <c r="K2" s="3"/>
      <c r="L2" s="3"/>
    </row>
    <row r="3" spans="1:13" s="5" customFormat="1" x14ac:dyDescent="0.2">
      <c r="A3" s="72"/>
      <c r="B3" s="72"/>
      <c r="C3" s="72"/>
      <c r="D3" s="17" t="s">
        <v>6</v>
      </c>
      <c r="E3" s="10" t="s">
        <v>7</v>
      </c>
      <c r="F3" s="10" t="s">
        <v>8</v>
      </c>
      <c r="G3" s="10" t="s">
        <v>9</v>
      </c>
      <c r="H3" s="10" t="s">
        <v>10</v>
      </c>
      <c r="I3" s="10" t="s">
        <v>11</v>
      </c>
      <c r="J3" s="10" t="s">
        <v>25</v>
      </c>
      <c r="K3" s="11" t="s">
        <v>26</v>
      </c>
    </row>
    <row r="4" spans="1:13" x14ac:dyDescent="0.2">
      <c r="A4" s="73" t="s">
        <v>31</v>
      </c>
      <c r="B4" s="73"/>
      <c r="C4" s="73"/>
      <c r="D4" s="18">
        <f>'Pricing Score Calculation'!E5</f>
        <v>30</v>
      </c>
      <c r="E4" s="22">
        <v>14</v>
      </c>
      <c r="F4" s="22">
        <v>6.8</v>
      </c>
      <c r="G4" s="22">
        <v>7.5</v>
      </c>
      <c r="H4" s="22">
        <v>6.8</v>
      </c>
      <c r="I4" s="22">
        <v>3</v>
      </c>
      <c r="J4" s="20">
        <f>'HUB Evaluator'!J4</f>
        <v>10</v>
      </c>
      <c r="K4" s="19">
        <f>SUM(D4:J4)</f>
        <v>78.099999999999994</v>
      </c>
      <c r="L4" s="6"/>
      <c r="M4" s="6"/>
    </row>
    <row r="5" spans="1:13" x14ac:dyDescent="0.2">
      <c r="A5" s="73" t="s">
        <v>32</v>
      </c>
      <c r="B5" s="73"/>
      <c r="C5" s="73"/>
      <c r="D5" s="18">
        <f>'Pricing Score Calculation'!E6</f>
        <v>27.338103727714749</v>
      </c>
      <c r="E5" s="22">
        <v>18</v>
      </c>
      <c r="F5" s="22">
        <v>8.8000000000000007</v>
      </c>
      <c r="G5" s="22">
        <v>13.200000000000001</v>
      </c>
      <c r="H5" s="22">
        <v>9</v>
      </c>
      <c r="I5" s="22">
        <v>4.5</v>
      </c>
      <c r="J5" s="20">
        <f>'HUB Evaluator'!J5</f>
        <v>10</v>
      </c>
      <c r="K5" s="19">
        <f t="shared" ref="K5" si="0">SUM(D5:J5)</f>
        <v>90.838103727714753</v>
      </c>
      <c r="L5" s="6"/>
      <c r="M5" s="6"/>
    </row>
    <row r="6" spans="1:13" x14ac:dyDescent="0.2">
      <c r="A6" s="6"/>
      <c r="B6" s="6"/>
      <c r="C6" s="6"/>
      <c r="D6" s="6"/>
      <c r="E6" s="6"/>
      <c r="F6" s="6"/>
      <c r="G6" s="6"/>
      <c r="K6" s="6"/>
      <c r="L6" s="6"/>
      <c r="M6" s="6"/>
    </row>
    <row r="7" spans="1:13" x14ac:dyDescent="0.2">
      <c r="A7" s="6"/>
      <c r="B7" s="6"/>
      <c r="C7" s="6"/>
      <c r="D7" s="6"/>
      <c r="E7" s="6"/>
      <c r="F7" s="6"/>
      <c r="G7" s="6"/>
      <c r="K7" s="6"/>
      <c r="L7" s="6"/>
      <c r="M7" s="6"/>
    </row>
    <row r="8" spans="1:13" x14ac:dyDescent="0.2">
      <c r="A8" s="6"/>
      <c r="B8" s="6"/>
      <c r="C8" s="6"/>
      <c r="D8" s="6"/>
      <c r="E8" s="6"/>
      <c r="F8" s="6"/>
      <c r="G8" s="6"/>
      <c r="K8" s="6"/>
      <c r="L8" s="6"/>
      <c r="M8" s="6"/>
    </row>
    <row r="9" spans="1:13" x14ac:dyDescent="0.2">
      <c r="A9" s="6"/>
      <c r="B9" s="6"/>
      <c r="C9" s="6"/>
      <c r="D9" s="6"/>
      <c r="E9" s="6"/>
      <c r="F9" s="6"/>
      <c r="G9" s="6"/>
      <c r="K9" s="6"/>
      <c r="L9" s="6"/>
      <c r="M9" s="6"/>
    </row>
    <row r="10" spans="1:13" x14ac:dyDescent="0.2">
      <c r="A10" s="6"/>
      <c r="B10" s="6"/>
      <c r="C10" s="6"/>
      <c r="D10" s="6"/>
      <c r="E10" s="6"/>
      <c r="F10" s="6"/>
      <c r="G10" s="6"/>
      <c r="K10" s="6"/>
      <c r="L10" s="6"/>
      <c r="M10" s="6"/>
    </row>
    <row r="11" spans="1:13" x14ac:dyDescent="0.2">
      <c r="A11" s="6"/>
      <c r="B11" s="6"/>
      <c r="C11" s="6"/>
      <c r="D11" s="6"/>
      <c r="E11" s="6"/>
      <c r="F11" s="6"/>
      <c r="G11" s="6"/>
      <c r="K11" s="6"/>
      <c r="L11" s="6"/>
      <c r="M11" s="6"/>
    </row>
    <row r="12" spans="1:13" x14ac:dyDescent="0.2">
      <c r="A12" s="6"/>
      <c r="B12" s="6"/>
      <c r="C12" s="6"/>
      <c r="D12" s="6"/>
      <c r="E12" s="6"/>
      <c r="F12" s="6"/>
      <c r="G12" s="6"/>
      <c r="K12" s="6"/>
      <c r="L12" s="6"/>
      <c r="M12" s="6"/>
    </row>
    <row r="13" spans="1:13" x14ac:dyDescent="0.2">
      <c r="A13" s="6"/>
      <c r="B13" s="6"/>
      <c r="C13" s="6"/>
      <c r="D13" s="6"/>
      <c r="E13" s="6"/>
      <c r="F13" s="6"/>
      <c r="G13" s="6"/>
      <c r="K13" s="6"/>
      <c r="L13" s="6"/>
      <c r="M13" s="6"/>
    </row>
  </sheetData>
  <mergeCells count="3">
    <mergeCell ref="A3:C3"/>
    <mergeCell ref="A4:C4"/>
    <mergeCell ref="A5:C5"/>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abSelected="1" workbookViewId="0">
      <selection activeCell="N9" sqref="N9"/>
    </sheetView>
  </sheetViews>
  <sheetFormatPr defaultRowHeight="15" x14ac:dyDescent="0.2"/>
  <cols>
    <col min="1" max="1" width="33" style="30" customWidth="1"/>
    <col min="2" max="3" width="7" style="30" bestFit="1" customWidth="1"/>
    <col min="4" max="8" width="7.7109375" style="30" customWidth="1"/>
    <col min="9" max="9" width="8.85546875" style="30" customWidth="1"/>
    <col min="10" max="10" width="7.5703125" style="30" customWidth="1"/>
    <col min="11" max="11" width="8.28515625" style="30" customWidth="1"/>
    <col min="12" max="15" width="4.140625" style="30" bestFit="1" customWidth="1"/>
    <col min="16" max="17" width="4.140625" style="30" customWidth="1"/>
    <col min="18" max="18" width="4.140625" style="30" bestFit="1" customWidth="1"/>
    <col min="19" max="19" width="7.140625" style="30" bestFit="1" customWidth="1"/>
    <col min="20" max="16384" width="9.140625" style="30"/>
  </cols>
  <sheetData>
    <row r="1" spans="1:20" x14ac:dyDescent="0.2">
      <c r="A1" s="28" t="s">
        <v>12</v>
      </c>
      <c r="B1" s="29"/>
      <c r="C1" s="28"/>
      <c r="D1" s="28"/>
      <c r="E1" s="28"/>
      <c r="F1" s="28"/>
      <c r="G1" s="28"/>
      <c r="H1" s="28"/>
      <c r="I1" s="28"/>
      <c r="J1" s="28"/>
    </row>
    <row r="2" spans="1:20" ht="6" customHeight="1" x14ac:dyDescent="0.2">
      <c r="A2" s="28"/>
      <c r="B2" s="29"/>
      <c r="C2" s="28"/>
      <c r="D2" s="28"/>
      <c r="E2" s="28"/>
      <c r="F2" s="28"/>
      <c r="G2" s="28"/>
      <c r="H2" s="28"/>
      <c r="I2" s="28"/>
      <c r="J2" s="28"/>
    </row>
    <row r="3" spans="1:20" x14ac:dyDescent="0.2">
      <c r="A3" s="90" t="s">
        <v>30</v>
      </c>
      <c r="B3" s="90"/>
      <c r="C3" s="90"/>
      <c r="D3" s="90"/>
      <c r="E3" s="90"/>
      <c r="F3" s="90"/>
      <c r="G3" s="90"/>
      <c r="H3" s="90"/>
      <c r="I3" s="90"/>
      <c r="J3" s="90"/>
      <c r="K3" s="91"/>
      <c r="L3" s="91"/>
      <c r="M3" s="91"/>
      <c r="N3" s="91"/>
      <c r="O3" s="91"/>
    </row>
    <row r="4" spans="1:20" x14ac:dyDescent="0.2">
      <c r="A4" s="29"/>
      <c r="B4" s="29"/>
      <c r="C4" s="29"/>
      <c r="D4" s="29"/>
      <c r="E4" s="29"/>
      <c r="F4" s="29"/>
      <c r="G4" s="29"/>
      <c r="H4" s="29"/>
      <c r="I4" s="31"/>
      <c r="J4" s="31"/>
    </row>
    <row r="5" spans="1:20" ht="15.75" x14ac:dyDescent="0.2">
      <c r="H5" s="29"/>
      <c r="I5" s="28" t="s">
        <v>22</v>
      </c>
      <c r="J5" s="9"/>
      <c r="K5" s="28"/>
      <c r="L5" s="9"/>
      <c r="S5" s="89" t="s">
        <v>15</v>
      </c>
      <c r="T5" s="89"/>
    </row>
    <row r="6" spans="1:20" s="9" customFormat="1" ht="135" customHeight="1" x14ac:dyDescent="0.2">
      <c r="A6" s="32"/>
      <c r="B6" s="33" t="s">
        <v>1</v>
      </c>
      <c r="C6" s="33" t="s">
        <v>2</v>
      </c>
      <c r="D6" s="33" t="s">
        <v>3</v>
      </c>
      <c r="E6" s="33" t="s">
        <v>4</v>
      </c>
      <c r="F6" s="33" t="s">
        <v>5</v>
      </c>
      <c r="G6" s="33" t="s">
        <v>27</v>
      </c>
      <c r="H6" s="33" t="s">
        <v>28</v>
      </c>
      <c r="I6" s="34" t="s">
        <v>16</v>
      </c>
      <c r="K6" s="30"/>
      <c r="L6" s="33" t="str">
        <f t="shared" ref="L6:R6" si="0">B6</f>
        <v>Evaluator 1</v>
      </c>
      <c r="M6" s="33" t="str">
        <f t="shared" si="0"/>
        <v>Evaluator 2</v>
      </c>
      <c r="N6" s="33" t="str">
        <f t="shared" si="0"/>
        <v>Evaluator 3</v>
      </c>
      <c r="O6" s="33" t="str">
        <f t="shared" si="0"/>
        <v>Evaluator 4</v>
      </c>
      <c r="P6" s="33" t="str">
        <f t="shared" si="0"/>
        <v>Evaluator 5</v>
      </c>
      <c r="Q6" s="33" t="str">
        <f t="shared" si="0"/>
        <v>Evaluator 6</v>
      </c>
      <c r="R6" s="33" t="str">
        <f t="shared" si="0"/>
        <v>Evaluator 7</v>
      </c>
      <c r="S6" s="34" t="s">
        <v>24</v>
      </c>
      <c r="T6" s="35" t="s">
        <v>14</v>
      </c>
    </row>
    <row r="7" spans="1:20" ht="16.5" customHeight="1" x14ac:dyDescent="0.2">
      <c r="A7" s="36" t="str">
        <f>'Evaluator 1'!A4:C4</f>
        <v>Gutier, LLC</v>
      </c>
      <c r="B7" s="37">
        <f>'Evaluator 1'!K4</f>
        <v>78.099999999999994</v>
      </c>
      <c r="C7" s="37">
        <f>'Evaluator 2'!K4</f>
        <v>76</v>
      </c>
      <c r="D7" s="37">
        <f>'Evaluator 3'!K4</f>
        <v>74</v>
      </c>
      <c r="E7" s="37">
        <f>'Evaluator 4'!K4</f>
        <v>73.3</v>
      </c>
      <c r="F7" s="37">
        <f>'Evaluator 5'!K4</f>
        <v>65.7</v>
      </c>
      <c r="G7" s="37">
        <f>'Evaluator 6'!K4</f>
        <v>72</v>
      </c>
      <c r="H7" s="37">
        <f>'Evaluator 7'!K4</f>
        <v>60</v>
      </c>
      <c r="I7" s="38">
        <f>AVERAGE(B7:H7)</f>
        <v>71.3</v>
      </c>
      <c r="J7" s="36"/>
      <c r="K7" s="36"/>
      <c r="L7" s="36">
        <f>RANK(B7,$B$7:$B$8,0)</f>
        <v>2</v>
      </c>
      <c r="M7" s="36">
        <f>RANK(C7,$C$7:$C$8,0)</f>
        <v>2</v>
      </c>
      <c r="N7" s="36">
        <f>RANK(D7,$D$7:$D$8,0)</f>
        <v>2</v>
      </c>
      <c r="O7" s="36">
        <f>RANK(E7,$E$7:$E$8,0)</f>
        <v>2</v>
      </c>
      <c r="P7" s="36">
        <f>RANK(F7,$F$7:$F$8,0)</f>
        <v>2</v>
      </c>
      <c r="Q7" s="36">
        <f>RANK(G7,$G$7:$G$8,0)</f>
        <v>2</v>
      </c>
      <c r="R7" s="36">
        <f>RANK(H7,$H$7:$H$8,0)</f>
        <v>2</v>
      </c>
      <c r="S7" s="39">
        <f>AVERAGE(L7:R7)</f>
        <v>2</v>
      </c>
      <c r="T7" s="40">
        <f>RANK(S7,$S$7:$S$8,1)</f>
        <v>2</v>
      </c>
    </row>
    <row r="8" spans="1:20" s="46" customFormat="1" ht="16.5" customHeight="1" x14ac:dyDescent="0.2">
      <c r="A8" s="41" t="str">
        <f>'Evaluator 1'!A5:C5</f>
        <v xml:space="preserve">J.T. Vaugh Construction </v>
      </c>
      <c r="B8" s="42">
        <f>'Evaluator 1'!K5</f>
        <v>90.838103727714753</v>
      </c>
      <c r="C8" s="42">
        <f>'Evaluator 2'!K5</f>
        <v>78.838103727714753</v>
      </c>
      <c r="D8" s="42">
        <f>'Evaluator 3'!K5</f>
        <v>90.338103727714753</v>
      </c>
      <c r="E8" s="42">
        <f>'Evaluator 4'!K5</f>
        <v>82.938103727714761</v>
      </c>
      <c r="F8" s="42">
        <f>'Evaluator 5'!K5</f>
        <v>88.938103727714747</v>
      </c>
      <c r="G8" s="42">
        <f>'Evaluator 6'!K5</f>
        <v>86.838103727714753</v>
      </c>
      <c r="H8" s="42">
        <f>'Evaluator 7'!K5</f>
        <v>87.338103727714753</v>
      </c>
      <c r="I8" s="43">
        <f>AVERAGE(B8:H8)</f>
        <v>86.580960870571886</v>
      </c>
      <c r="J8" s="44"/>
      <c r="K8" s="44"/>
      <c r="L8" s="41">
        <f>RANK(B8,$B$7:$B$8,0)</f>
        <v>1</v>
      </c>
      <c r="M8" s="41">
        <f>RANK(C8,$C$7:$C$8,0)</f>
        <v>1</v>
      </c>
      <c r="N8" s="41">
        <f>RANK(D8,$D$7:$D$8,0)</f>
        <v>1</v>
      </c>
      <c r="O8" s="41">
        <f>RANK(E8,$E$7:$E$8,0)</f>
        <v>1</v>
      </c>
      <c r="P8" s="41">
        <f>RANK(F8,$F$7:$F$8,0)</f>
        <v>1</v>
      </c>
      <c r="Q8" s="41">
        <f>RANK(G8,$G$7:$G$8,0)</f>
        <v>1</v>
      </c>
      <c r="R8" s="41">
        <f>RANK(H8,$H$7:$H$8,0)</f>
        <v>1</v>
      </c>
      <c r="S8" s="45">
        <f t="shared" ref="S8" si="1">AVERAGE(L8:R8)</f>
        <v>1</v>
      </c>
      <c r="T8" s="48">
        <f>RANK(S8,$S$7:$S$8,1)</f>
        <v>1</v>
      </c>
    </row>
    <row r="14" spans="1:20" x14ac:dyDescent="0.2">
      <c r="A14" s="47" t="s">
        <v>13</v>
      </c>
    </row>
    <row r="15" spans="1:20" x14ac:dyDescent="0.2">
      <c r="A15" s="47"/>
    </row>
  </sheetData>
  <mergeCells count="2">
    <mergeCell ref="S5:T5"/>
    <mergeCell ref="A3:O3"/>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7"/>
  <sheetViews>
    <sheetView zoomScaleNormal="100" workbookViewId="0">
      <selection activeCell="C23" sqref="C23"/>
    </sheetView>
  </sheetViews>
  <sheetFormatPr defaultRowHeight="12.75" x14ac:dyDescent="0.2"/>
  <cols>
    <col min="1" max="1" width="20.7109375" style="50" customWidth="1"/>
    <col min="2" max="22" width="9.5703125" style="50" customWidth="1"/>
    <col min="23" max="16384" width="9.140625" style="50"/>
  </cols>
  <sheetData>
    <row r="1" spans="1:22" ht="15.75" customHeight="1" x14ac:dyDescent="0.25">
      <c r="A1" s="126" t="s">
        <v>33</v>
      </c>
      <c r="B1" s="126"/>
      <c r="C1" s="126"/>
      <c r="D1" s="126"/>
      <c r="E1" s="126"/>
      <c r="F1" s="126"/>
      <c r="G1" s="126"/>
      <c r="H1" s="126"/>
      <c r="I1" s="126"/>
      <c r="J1" s="49"/>
    </row>
    <row r="2" spans="1:22" ht="16.5" thickBot="1" x14ac:dyDescent="0.3">
      <c r="A2" s="127" t="s">
        <v>34</v>
      </c>
      <c r="B2" s="127"/>
      <c r="C2" s="127"/>
      <c r="D2" s="127"/>
      <c r="E2" s="127"/>
      <c r="F2" s="127"/>
      <c r="G2" s="127"/>
      <c r="H2" s="127"/>
      <c r="I2" s="127"/>
      <c r="J2" s="51"/>
    </row>
    <row r="3" spans="1:22" ht="13.5" thickBot="1" x14ac:dyDescent="0.25">
      <c r="A3" s="52" t="s">
        <v>35</v>
      </c>
      <c r="B3" s="128"/>
      <c r="C3" s="129"/>
      <c r="D3" s="130"/>
    </row>
    <row r="4" spans="1:22" ht="15" customHeight="1" x14ac:dyDescent="0.2">
      <c r="A4" s="52" t="s">
        <v>36</v>
      </c>
      <c r="B4" s="131" t="s">
        <v>37</v>
      </c>
      <c r="C4" s="131"/>
      <c r="D4" s="131"/>
      <c r="E4" s="53"/>
    </row>
    <row r="5" spans="1:22" s="55" customFormat="1" ht="20.25" customHeight="1" thickBot="1" x14ac:dyDescent="0.3">
      <c r="A5" s="132" t="s">
        <v>38</v>
      </c>
      <c r="B5" s="132"/>
      <c r="C5" s="54"/>
      <c r="D5" s="54"/>
      <c r="E5" s="54"/>
      <c r="F5" s="54"/>
      <c r="G5" s="54"/>
    </row>
    <row r="6" spans="1:22" s="55" customFormat="1" ht="27" customHeight="1" thickBot="1" x14ac:dyDescent="0.25">
      <c r="A6" s="56"/>
      <c r="B6" s="125" t="s">
        <v>39</v>
      </c>
      <c r="C6" s="125"/>
      <c r="D6" s="125"/>
      <c r="E6" s="125"/>
      <c r="F6" s="125"/>
      <c r="G6" s="125"/>
      <c r="H6" s="125"/>
      <c r="I6" s="125"/>
    </row>
    <row r="7" spans="1:22" s="55" customFormat="1" ht="20.25" customHeight="1" thickBot="1" x14ac:dyDescent="0.3">
      <c r="A7" s="124" t="s">
        <v>40</v>
      </c>
      <c r="B7" s="124"/>
      <c r="C7" s="57"/>
      <c r="D7" s="58"/>
      <c r="E7" s="58"/>
      <c r="F7" s="58"/>
      <c r="G7" s="58"/>
    </row>
    <row r="8" spans="1:22" s="55" customFormat="1" ht="27" customHeight="1" thickBot="1" x14ac:dyDescent="0.25">
      <c r="A8" s="56"/>
      <c r="B8" s="125" t="s">
        <v>41</v>
      </c>
      <c r="C8" s="125"/>
      <c r="D8" s="125"/>
      <c r="E8" s="125"/>
      <c r="F8" s="125"/>
      <c r="G8" s="125"/>
      <c r="H8" s="125"/>
      <c r="I8" s="125"/>
    </row>
    <row r="9" spans="1:22" ht="15" customHeight="1" x14ac:dyDescent="0.2"/>
    <row r="10" spans="1:22" ht="15" customHeight="1" x14ac:dyDescent="0.2"/>
    <row r="11" spans="1:22" ht="11.25" customHeight="1" thickBot="1" x14ac:dyDescent="0.25"/>
    <row r="12" spans="1:22" s="59" customFormat="1" ht="13.5" thickBot="1" x14ac:dyDescent="0.25">
      <c r="B12" s="113" t="s">
        <v>42</v>
      </c>
      <c r="C12" s="114"/>
      <c r="D12" s="115"/>
      <c r="E12" s="113" t="s">
        <v>43</v>
      </c>
      <c r="F12" s="114"/>
      <c r="G12" s="115"/>
      <c r="H12" s="113" t="s">
        <v>44</v>
      </c>
      <c r="I12" s="114"/>
      <c r="J12" s="115"/>
      <c r="K12" s="113" t="s">
        <v>45</v>
      </c>
      <c r="L12" s="114"/>
      <c r="M12" s="115"/>
      <c r="N12" s="113" t="s">
        <v>46</v>
      </c>
      <c r="O12" s="114"/>
      <c r="P12" s="115"/>
      <c r="Q12" s="113" t="s">
        <v>47</v>
      </c>
      <c r="R12" s="114"/>
      <c r="S12" s="115"/>
      <c r="T12" s="113" t="s">
        <v>48</v>
      </c>
      <c r="U12" s="114"/>
      <c r="V12" s="115"/>
    </row>
    <row r="13" spans="1:22" s="59" customFormat="1" ht="112.5" customHeight="1" x14ac:dyDescent="0.2">
      <c r="B13" s="116" t="s">
        <v>49</v>
      </c>
      <c r="C13" s="117"/>
      <c r="D13" s="118"/>
      <c r="E13" s="119" t="s">
        <v>50</v>
      </c>
      <c r="F13" s="120"/>
      <c r="G13" s="121"/>
      <c r="H13" s="119" t="s">
        <v>51</v>
      </c>
      <c r="I13" s="120"/>
      <c r="J13" s="121"/>
      <c r="K13" s="119" t="s">
        <v>52</v>
      </c>
      <c r="L13" s="120"/>
      <c r="M13" s="121"/>
      <c r="N13" s="119" t="s">
        <v>53</v>
      </c>
      <c r="O13" s="120"/>
      <c r="P13" s="121"/>
      <c r="Q13" s="119" t="s">
        <v>54</v>
      </c>
      <c r="R13" s="120"/>
      <c r="S13" s="121"/>
      <c r="T13" s="116" t="s">
        <v>55</v>
      </c>
      <c r="U13" s="122"/>
      <c r="V13" s="123"/>
    </row>
    <row r="14" spans="1:22" s="61" customFormat="1" ht="11.25" customHeight="1" x14ac:dyDescent="0.2">
      <c r="A14" s="60"/>
      <c r="B14" s="101" t="s">
        <v>56</v>
      </c>
      <c r="C14" s="102"/>
      <c r="D14" s="103"/>
      <c r="E14" s="101" t="s">
        <v>56</v>
      </c>
      <c r="F14" s="102"/>
      <c r="G14" s="103"/>
      <c r="H14" s="101" t="s">
        <v>56</v>
      </c>
      <c r="I14" s="102"/>
      <c r="J14" s="103"/>
      <c r="K14" s="101" t="s">
        <v>56</v>
      </c>
      <c r="L14" s="102"/>
      <c r="M14" s="103"/>
      <c r="N14" s="101" t="s">
        <v>56</v>
      </c>
      <c r="O14" s="102"/>
      <c r="P14" s="103"/>
      <c r="Q14" s="101" t="s">
        <v>56</v>
      </c>
      <c r="R14" s="102"/>
      <c r="S14" s="103"/>
      <c r="T14" s="101" t="s">
        <v>56</v>
      </c>
      <c r="U14" s="102"/>
      <c r="V14" s="103"/>
    </row>
    <row r="15" spans="1:22" s="61" customFormat="1" x14ac:dyDescent="0.2">
      <c r="A15" s="62" t="s">
        <v>31</v>
      </c>
      <c r="B15" s="104"/>
      <c r="C15" s="105"/>
      <c r="D15" s="106"/>
      <c r="E15" s="107"/>
      <c r="F15" s="108"/>
      <c r="G15" s="109"/>
      <c r="H15" s="107"/>
      <c r="I15" s="108"/>
      <c r="J15" s="109"/>
      <c r="K15" s="107"/>
      <c r="L15" s="108"/>
      <c r="M15" s="109"/>
      <c r="N15" s="107"/>
      <c r="O15" s="108"/>
      <c r="P15" s="109"/>
      <c r="Q15" s="107"/>
      <c r="R15" s="108"/>
      <c r="S15" s="109"/>
      <c r="T15" s="110"/>
      <c r="U15" s="111"/>
      <c r="V15" s="112"/>
    </row>
    <row r="16" spans="1:22" s="61" customFormat="1" x14ac:dyDescent="0.2">
      <c r="A16" s="63" t="s">
        <v>32</v>
      </c>
      <c r="B16" s="95"/>
      <c r="C16" s="96"/>
      <c r="D16" s="97"/>
      <c r="E16" s="98"/>
      <c r="F16" s="99"/>
      <c r="G16" s="100"/>
      <c r="H16" s="98"/>
      <c r="I16" s="99"/>
      <c r="J16" s="100"/>
      <c r="K16" s="98"/>
      <c r="L16" s="99"/>
      <c r="M16" s="100"/>
      <c r="N16" s="98"/>
      <c r="O16" s="99"/>
      <c r="P16" s="100"/>
      <c r="Q16" s="98"/>
      <c r="R16" s="99"/>
      <c r="S16" s="100"/>
      <c r="T16" s="92"/>
      <c r="U16" s="93"/>
      <c r="V16" s="94"/>
    </row>
    <row r="17" spans="1:22" s="65" customFormat="1" ht="7.5" customHeight="1" x14ac:dyDescent="0.2">
      <c r="A17" s="64"/>
      <c r="B17" s="64"/>
      <c r="C17" s="64"/>
      <c r="D17" s="64"/>
      <c r="E17" s="64"/>
      <c r="F17" s="64"/>
      <c r="G17" s="64"/>
      <c r="H17" s="64"/>
      <c r="I17" s="64"/>
      <c r="J17" s="64"/>
      <c r="K17" s="64"/>
      <c r="L17" s="64"/>
      <c r="M17" s="64"/>
      <c r="N17" s="64"/>
      <c r="O17" s="64"/>
      <c r="P17" s="64"/>
      <c r="Q17" s="64"/>
      <c r="R17" s="64"/>
      <c r="S17" s="64"/>
      <c r="T17" s="64"/>
      <c r="U17" s="64"/>
      <c r="V17" s="64"/>
    </row>
    <row r="18" spans="1:22" s="66" customFormat="1" ht="6.75" customHeight="1" x14ac:dyDescent="0.2"/>
    <row r="20" spans="1:22" x14ac:dyDescent="0.2">
      <c r="A20" s="67"/>
      <c r="G20" s="68"/>
      <c r="H20" s="68"/>
    </row>
    <row r="21" spans="1:22" x14ac:dyDescent="0.2">
      <c r="A21" s="69" t="s">
        <v>57</v>
      </c>
      <c r="G21" s="68"/>
      <c r="H21" s="68"/>
      <c r="I21" s="68"/>
      <c r="J21" s="68"/>
    </row>
    <row r="22" spans="1:22" ht="15" x14ac:dyDescent="0.25">
      <c r="C22" s="70"/>
    </row>
    <row r="23" spans="1:22" ht="15" x14ac:dyDescent="0.25">
      <c r="C23" s="70"/>
    </row>
    <row r="24" spans="1:22" ht="15" x14ac:dyDescent="0.25">
      <c r="C24" s="70"/>
    </row>
    <row r="25" spans="1:22" ht="15" x14ac:dyDescent="0.25">
      <c r="C25" s="70"/>
    </row>
    <row r="26" spans="1:22" ht="15" x14ac:dyDescent="0.25">
      <c r="C26" s="70"/>
    </row>
    <row r="27" spans="1:22" ht="15" x14ac:dyDescent="0.25">
      <c r="C27" s="70"/>
    </row>
    <row r="28" spans="1:22" ht="15" x14ac:dyDescent="0.25">
      <c r="C28" s="70"/>
    </row>
    <row r="29" spans="1:22" ht="15" x14ac:dyDescent="0.25">
      <c r="C29" s="70"/>
      <c r="L29" s="68"/>
    </row>
    <row r="30" spans="1:22" x14ac:dyDescent="0.2">
      <c r="L30" s="68"/>
      <c r="M30" s="68"/>
    </row>
    <row r="31" spans="1:22" x14ac:dyDescent="0.2">
      <c r="L31" s="68"/>
      <c r="M31" s="68"/>
    </row>
    <row r="32" spans="1:22" x14ac:dyDescent="0.2">
      <c r="L32" s="68"/>
      <c r="M32" s="68"/>
    </row>
    <row r="33" spans="1:13" x14ac:dyDescent="0.2">
      <c r="L33" s="68"/>
      <c r="M33" s="68"/>
    </row>
    <row r="34" spans="1:13" x14ac:dyDescent="0.2">
      <c r="L34" s="68"/>
      <c r="M34" s="68"/>
    </row>
    <row r="47" spans="1:13" x14ac:dyDescent="0.2">
      <c r="A47" s="71" t="s">
        <v>58</v>
      </c>
    </row>
  </sheetData>
  <mergeCells count="43">
    <mergeCell ref="B6:I6"/>
    <mergeCell ref="A1:I1"/>
    <mergeCell ref="A2:I2"/>
    <mergeCell ref="B3:D3"/>
    <mergeCell ref="B4:D4"/>
    <mergeCell ref="A5:B5"/>
    <mergeCell ref="A7:B7"/>
    <mergeCell ref="B8:I8"/>
    <mergeCell ref="B12:D12"/>
    <mergeCell ref="E12:G12"/>
    <mergeCell ref="H12:J12"/>
    <mergeCell ref="N12:P12"/>
    <mergeCell ref="Q12:S12"/>
    <mergeCell ref="T12:V12"/>
    <mergeCell ref="B13:D13"/>
    <mergeCell ref="E13:G13"/>
    <mergeCell ref="H13:J13"/>
    <mergeCell ref="K13:M13"/>
    <mergeCell ref="N13:P13"/>
    <mergeCell ref="Q13:S13"/>
    <mergeCell ref="T13:V13"/>
    <mergeCell ref="K12:M12"/>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T16:V16"/>
    <mergeCell ref="B16:D16"/>
    <mergeCell ref="E16:G16"/>
    <mergeCell ref="H16:J16"/>
    <mergeCell ref="K16:M16"/>
    <mergeCell ref="N16:P16"/>
    <mergeCell ref="Q16:S1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J4" sqref="J4:J5"/>
    </sheetView>
  </sheetViews>
  <sheetFormatPr defaultRowHeight="12.75" x14ac:dyDescent="0.2"/>
  <cols>
    <col min="11" max="11" width="14.42578125" bestFit="1" customWidth="1"/>
  </cols>
  <sheetData>
    <row r="1" spans="1:15" ht="15.75" x14ac:dyDescent="0.25">
      <c r="A1" s="8" t="s">
        <v>0</v>
      </c>
      <c r="B1" s="7"/>
      <c r="C1" s="7"/>
      <c r="D1" s="7"/>
      <c r="E1" s="4"/>
      <c r="F1" s="4"/>
      <c r="G1" s="4"/>
      <c r="H1" s="4"/>
      <c r="I1" s="4"/>
    </row>
    <row r="2" spans="1:15" ht="15.75" x14ac:dyDescent="0.25">
      <c r="A2" s="4"/>
      <c r="B2" s="3"/>
      <c r="C2" s="3"/>
      <c r="D2" s="3"/>
      <c r="E2" s="3"/>
      <c r="F2" s="3"/>
      <c r="G2" s="3"/>
      <c r="H2" s="3"/>
      <c r="I2" s="3"/>
    </row>
    <row r="3" spans="1:15" x14ac:dyDescent="0.2">
      <c r="A3" s="72"/>
      <c r="B3" s="72"/>
      <c r="C3" s="72"/>
      <c r="D3" s="17" t="s">
        <v>6</v>
      </c>
      <c r="E3" s="10" t="s">
        <v>7</v>
      </c>
      <c r="F3" s="10" t="s">
        <v>8</v>
      </c>
      <c r="G3" s="10" t="s">
        <v>9</v>
      </c>
      <c r="H3" s="10" t="s">
        <v>10</v>
      </c>
      <c r="I3" s="10" t="s">
        <v>11</v>
      </c>
      <c r="J3" s="10" t="s">
        <v>25</v>
      </c>
      <c r="K3" s="11" t="s">
        <v>26</v>
      </c>
      <c r="L3" s="5"/>
      <c r="M3" s="5"/>
      <c r="N3" s="5"/>
      <c r="O3" s="5"/>
    </row>
    <row r="4" spans="1:15" x14ac:dyDescent="0.2">
      <c r="A4" s="73" t="s">
        <v>31</v>
      </c>
      <c r="B4" s="73"/>
      <c r="C4" s="73"/>
      <c r="D4" s="18">
        <f>'Pricing Score Calculation'!E5</f>
        <v>30</v>
      </c>
      <c r="E4" s="23">
        <v>12</v>
      </c>
      <c r="F4" s="23">
        <v>6</v>
      </c>
      <c r="G4" s="23">
        <v>9</v>
      </c>
      <c r="H4" s="23">
        <v>6</v>
      </c>
      <c r="I4" s="23">
        <v>3</v>
      </c>
      <c r="J4" s="20">
        <f>'HUB Evaluator'!J4</f>
        <v>10</v>
      </c>
      <c r="K4" s="19">
        <f>SUM(D4:J4)</f>
        <v>76</v>
      </c>
      <c r="L4" s="6"/>
      <c r="M4" s="6"/>
      <c r="N4" s="6"/>
      <c r="O4" s="6"/>
    </row>
    <row r="5" spans="1:15" x14ac:dyDescent="0.2">
      <c r="A5" s="73" t="s">
        <v>32</v>
      </c>
      <c r="B5" s="73"/>
      <c r="C5" s="73"/>
      <c r="D5" s="18">
        <f>'Pricing Score Calculation'!E6</f>
        <v>27.338103727714749</v>
      </c>
      <c r="E5" s="23">
        <v>16</v>
      </c>
      <c r="F5" s="23">
        <v>6</v>
      </c>
      <c r="G5" s="23">
        <v>10.5</v>
      </c>
      <c r="H5" s="23">
        <v>6</v>
      </c>
      <c r="I5" s="23">
        <v>3</v>
      </c>
      <c r="J5" s="20">
        <f>'HUB Evaluator'!J5</f>
        <v>10</v>
      </c>
      <c r="K5" s="19">
        <f t="shared" ref="K5" si="0">SUM(D5:J5)</f>
        <v>78.838103727714753</v>
      </c>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J4" sqref="J4:J5"/>
    </sheetView>
  </sheetViews>
  <sheetFormatPr defaultRowHeight="12.75" x14ac:dyDescent="0.2"/>
  <cols>
    <col min="10" max="10" width="9.85546875" bestFit="1" customWidth="1"/>
    <col min="11" max="11" width="14.42578125" bestFit="1" customWidth="1"/>
  </cols>
  <sheetData>
    <row r="1" spans="1:15" ht="15.75" x14ac:dyDescent="0.25">
      <c r="A1" s="8" t="s">
        <v>0</v>
      </c>
      <c r="B1" s="7"/>
      <c r="C1" s="7"/>
      <c r="D1" s="7"/>
      <c r="E1" s="4"/>
      <c r="F1" s="4"/>
      <c r="G1" s="4"/>
      <c r="H1" s="4"/>
      <c r="I1" s="4"/>
      <c r="J1" s="6"/>
    </row>
    <row r="2" spans="1:15" ht="15.75" x14ac:dyDescent="0.25">
      <c r="A2" s="4"/>
      <c r="B2" s="3"/>
      <c r="C2" s="3"/>
      <c r="D2" s="3"/>
      <c r="E2" s="3"/>
      <c r="F2" s="3"/>
      <c r="G2" s="3"/>
      <c r="H2" s="3"/>
      <c r="I2" s="3"/>
    </row>
    <row r="3" spans="1:15" x14ac:dyDescent="0.2">
      <c r="A3" s="72"/>
      <c r="B3" s="72"/>
      <c r="C3" s="72"/>
      <c r="D3" s="17" t="s">
        <v>6</v>
      </c>
      <c r="E3" s="10" t="s">
        <v>7</v>
      </c>
      <c r="F3" s="10" t="s">
        <v>8</v>
      </c>
      <c r="G3" s="10" t="s">
        <v>9</v>
      </c>
      <c r="H3" s="10" t="s">
        <v>10</v>
      </c>
      <c r="I3" s="10" t="s">
        <v>11</v>
      </c>
      <c r="J3" s="10" t="s">
        <v>25</v>
      </c>
      <c r="K3" s="11" t="s">
        <v>26</v>
      </c>
      <c r="L3" s="5"/>
      <c r="M3" s="5"/>
      <c r="N3" s="5"/>
      <c r="O3" s="5"/>
    </row>
    <row r="4" spans="1:15" x14ac:dyDescent="0.2">
      <c r="A4" s="73" t="s">
        <v>31</v>
      </c>
      <c r="B4" s="73"/>
      <c r="C4" s="73"/>
      <c r="D4" s="18">
        <f>'Pricing Score Calculation'!E5</f>
        <v>30</v>
      </c>
      <c r="E4" s="24">
        <v>12</v>
      </c>
      <c r="F4" s="24">
        <v>2</v>
      </c>
      <c r="G4" s="24">
        <v>9</v>
      </c>
      <c r="H4" s="24">
        <v>6</v>
      </c>
      <c r="I4" s="24">
        <v>5</v>
      </c>
      <c r="J4" s="20">
        <f>'HUB Evaluator'!J4</f>
        <v>10</v>
      </c>
      <c r="K4" s="19">
        <f>SUM(D4:J4)</f>
        <v>74</v>
      </c>
      <c r="L4" s="6"/>
      <c r="M4" s="6"/>
      <c r="N4" s="6"/>
      <c r="O4" s="6"/>
    </row>
    <row r="5" spans="1:15" x14ac:dyDescent="0.2">
      <c r="A5" s="73" t="s">
        <v>32</v>
      </c>
      <c r="B5" s="73"/>
      <c r="C5" s="73"/>
      <c r="D5" s="18">
        <f>'Pricing Score Calculation'!E6</f>
        <v>27.338103727714749</v>
      </c>
      <c r="E5" s="24">
        <v>20</v>
      </c>
      <c r="F5" s="24">
        <v>8</v>
      </c>
      <c r="G5" s="24">
        <v>12</v>
      </c>
      <c r="H5" s="24">
        <v>8</v>
      </c>
      <c r="I5" s="24">
        <v>5</v>
      </c>
      <c r="J5" s="20">
        <f>'HUB Evaluator'!J5</f>
        <v>10</v>
      </c>
      <c r="K5" s="19">
        <f t="shared" ref="K5" si="0">SUM(D5:J5)</f>
        <v>90.338103727714753</v>
      </c>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J4" sqref="J4:J5"/>
    </sheetView>
  </sheetViews>
  <sheetFormatPr defaultRowHeight="12.75" x14ac:dyDescent="0.2"/>
  <cols>
    <col min="10" max="10" width="9.85546875" bestFit="1" customWidth="1"/>
    <col min="11" max="11" width="14.42578125" bestFit="1" customWidth="1"/>
  </cols>
  <sheetData>
    <row r="1" spans="1:15" ht="15.75" x14ac:dyDescent="0.25">
      <c r="A1" s="8" t="s">
        <v>0</v>
      </c>
      <c r="B1" s="7"/>
      <c r="C1" s="7"/>
      <c r="D1" s="7"/>
      <c r="E1" s="4"/>
      <c r="F1" s="4"/>
      <c r="G1" s="4"/>
      <c r="H1" s="4"/>
      <c r="I1" s="4"/>
      <c r="J1" s="6"/>
    </row>
    <row r="2" spans="1:15" ht="15.75" x14ac:dyDescent="0.25">
      <c r="A2" s="4"/>
      <c r="B2" s="3"/>
      <c r="C2" s="3"/>
      <c r="D2" s="3"/>
      <c r="E2" s="3"/>
      <c r="F2" s="3"/>
      <c r="G2" s="3"/>
      <c r="H2" s="3"/>
      <c r="I2" s="3"/>
      <c r="J2" s="3"/>
    </row>
    <row r="3" spans="1:15" x14ac:dyDescent="0.2">
      <c r="A3" s="72"/>
      <c r="B3" s="72"/>
      <c r="C3" s="72"/>
      <c r="D3" s="17" t="s">
        <v>6</v>
      </c>
      <c r="E3" s="10" t="s">
        <v>7</v>
      </c>
      <c r="F3" s="10" t="s">
        <v>8</v>
      </c>
      <c r="G3" s="10" t="s">
        <v>9</v>
      </c>
      <c r="H3" s="10" t="s">
        <v>10</v>
      </c>
      <c r="I3" s="10" t="s">
        <v>11</v>
      </c>
      <c r="J3" s="10" t="s">
        <v>25</v>
      </c>
      <c r="K3" s="11" t="s">
        <v>26</v>
      </c>
      <c r="L3" s="5"/>
      <c r="M3" s="5"/>
      <c r="N3" s="5"/>
      <c r="O3" s="5"/>
    </row>
    <row r="4" spans="1:15" x14ac:dyDescent="0.2">
      <c r="A4" s="73" t="s">
        <v>31</v>
      </c>
      <c r="B4" s="73"/>
      <c r="C4" s="73"/>
      <c r="D4" s="18">
        <f>'Pricing Score Calculation'!E5</f>
        <v>30</v>
      </c>
      <c r="E4" s="21">
        <v>12</v>
      </c>
      <c r="F4" s="21">
        <v>4.8</v>
      </c>
      <c r="G4" s="21">
        <v>7.5</v>
      </c>
      <c r="H4" s="21">
        <v>6</v>
      </c>
      <c r="I4" s="21">
        <v>3</v>
      </c>
      <c r="J4" s="20">
        <f>'HUB Evaluator'!J4</f>
        <v>10</v>
      </c>
      <c r="K4" s="19">
        <f>SUM(D4:J4)</f>
        <v>73.3</v>
      </c>
      <c r="L4" s="6"/>
      <c r="M4" s="6"/>
      <c r="N4" s="6"/>
      <c r="O4" s="6"/>
    </row>
    <row r="5" spans="1:15" x14ac:dyDescent="0.2">
      <c r="A5" s="73" t="s">
        <v>32</v>
      </c>
      <c r="B5" s="73"/>
      <c r="C5" s="73"/>
      <c r="D5" s="18">
        <f>'Pricing Score Calculation'!E6</f>
        <v>27.338103727714749</v>
      </c>
      <c r="E5" s="21">
        <v>16</v>
      </c>
      <c r="F5" s="21">
        <v>8</v>
      </c>
      <c r="G5" s="21">
        <v>10.199999999999999</v>
      </c>
      <c r="H5" s="21">
        <v>8</v>
      </c>
      <c r="I5" s="21">
        <v>3.4</v>
      </c>
      <c r="J5" s="20">
        <f>'HUB Evaluator'!J5</f>
        <v>10</v>
      </c>
      <c r="K5" s="19">
        <f t="shared" ref="K5" si="0">SUM(D5:J5)</f>
        <v>82.938103727714761</v>
      </c>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J32" sqref="J32"/>
    </sheetView>
  </sheetViews>
  <sheetFormatPr defaultRowHeight="12.75" x14ac:dyDescent="0.2"/>
  <cols>
    <col min="10" max="10" width="9.85546875" bestFit="1" customWidth="1"/>
    <col min="11" max="11" width="14.42578125" bestFit="1" customWidth="1"/>
  </cols>
  <sheetData>
    <row r="1" spans="1:15" ht="15.75" x14ac:dyDescent="0.25">
      <c r="A1" s="8" t="s">
        <v>0</v>
      </c>
      <c r="B1" s="7"/>
      <c r="C1" s="7"/>
      <c r="D1" s="7"/>
      <c r="E1" s="4"/>
      <c r="F1" s="4"/>
      <c r="G1" s="4"/>
      <c r="H1" s="4"/>
      <c r="I1" s="4"/>
      <c r="J1" s="6"/>
    </row>
    <row r="2" spans="1:15" ht="15.75" x14ac:dyDescent="0.25">
      <c r="A2" s="4"/>
      <c r="B2" s="3"/>
      <c r="C2" s="3"/>
      <c r="D2" s="3"/>
      <c r="E2" s="3"/>
      <c r="F2" s="3"/>
      <c r="G2" s="3"/>
      <c r="H2" s="3"/>
      <c r="I2" s="3"/>
      <c r="J2" s="3"/>
    </row>
    <row r="3" spans="1:15" x14ac:dyDescent="0.2">
      <c r="A3" s="72"/>
      <c r="B3" s="72"/>
      <c r="C3" s="72"/>
      <c r="D3" s="17" t="s">
        <v>6</v>
      </c>
      <c r="E3" s="10" t="s">
        <v>7</v>
      </c>
      <c r="F3" s="10" t="s">
        <v>8</v>
      </c>
      <c r="G3" s="10" t="s">
        <v>9</v>
      </c>
      <c r="H3" s="10" t="s">
        <v>10</v>
      </c>
      <c r="I3" s="10" t="s">
        <v>11</v>
      </c>
      <c r="J3" s="10" t="s">
        <v>25</v>
      </c>
      <c r="K3" s="11" t="s">
        <v>26</v>
      </c>
      <c r="L3" s="5"/>
      <c r="M3" s="5"/>
      <c r="N3" s="5"/>
      <c r="O3" s="5"/>
    </row>
    <row r="4" spans="1:15" x14ac:dyDescent="0.2">
      <c r="A4" s="73" t="s">
        <v>31</v>
      </c>
      <c r="B4" s="73"/>
      <c r="C4" s="73"/>
      <c r="D4" s="18">
        <f>'Pricing Score Calculation'!E5</f>
        <v>30</v>
      </c>
      <c r="E4" s="25">
        <v>5.6</v>
      </c>
      <c r="F4" s="25">
        <v>4.4000000000000004</v>
      </c>
      <c r="G4" s="25">
        <v>7.5</v>
      </c>
      <c r="H4" s="25">
        <v>5</v>
      </c>
      <c r="I4" s="25">
        <v>3.2</v>
      </c>
      <c r="J4" s="20">
        <f>'HUB Evaluator'!J4</f>
        <v>10</v>
      </c>
      <c r="K4" s="19">
        <f>SUM(D4:J4)</f>
        <v>65.7</v>
      </c>
      <c r="L4" s="6"/>
      <c r="M4" s="6"/>
      <c r="N4" s="6"/>
      <c r="O4" s="6"/>
    </row>
    <row r="5" spans="1:15" x14ac:dyDescent="0.2">
      <c r="A5" s="73" t="s">
        <v>32</v>
      </c>
      <c r="B5" s="73"/>
      <c r="C5" s="73"/>
      <c r="D5" s="18">
        <f>'Pricing Score Calculation'!E6</f>
        <v>27.338103727714749</v>
      </c>
      <c r="E5" s="25">
        <v>17.600000000000001</v>
      </c>
      <c r="F5" s="25">
        <v>8.6</v>
      </c>
      <c r="G5" s="25">
        <v>12.600000000000001</v>
      </c>
      <c r="H5" s="25">
        <v>8.6</v>
      </c>
      <c r="I5" s="25">
        <v>4.2</v>
      </c>
      <c r="J5" s="20">
        <f>'HUB Evaluator'!J5</f>
        <v>10</v>
      </c>
      <c r="K5" s="19">
        <f t="shared" ref="K5" si="0">SUM(D5:J5)</f>
        <v>88.938103727714747</v>
      </c>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election activeCell="J4" sqref="J4:J5"/>
    </sheetView>
  </sheetViews>
  <sheetFormatPr defaultRowHeight="12.75" x14ac:dyDescent="0.2"/>
  <cols>
    <col min="1" max="9" width="9.140625" style="6"/>
    <col min="10" max="10" width="9.85546875" style="6" bestFit="1" customWidth="1"/>
    <col min="11" max="11" width="14.42578125" style="6" bestFit="1" customWidth="1"/>
    <col min="12" max="16384" width="9.140625" style="6"/>
  </cols>
  <sheetData>
    <row r="1" spans="1:15" ht="15.75" x14ac:dyDescent="0.25">
      <c r="A1" s="8" t="s">
        <v>0</v>
      </c>
      <c r="B1" s="7"/>
      <c r="C1" s="7"/>
      <c r="D1" s="7"/>
      <c r="E1" s="4"/>
      <c r="F1" s="4"/>
      <c r="G1" s="4"/>
      <c r="H1" s="4"/>
      <c r="I1" s="4"/>
    </row>
    <row r="2" spans="1:15" ht="15.75" x14ac:dyDescent="0.25">
      <c r="A2" s="4"/>
      <c r="B2" s="3"/>
      <c r="C2" s="3"/>
      <c r="D2" s="3"/>
      <c r="E2" s="3"/>
      <c r="F2" s="3"/>
      <c r="G2" s="3"/>
      <c r="H2" s="3"/>
      <c r="I2" s="3"/>
      <c r="J2" s="3"/>
    </row>
    <row r="3" spans="1:15" x14ac:dyDescent="0.2">
      <c r="A3" s="72"/>
      <c r="B3" s="72"/>
      <c r="C3" s="72"/>
      <c r="D3" s="17" t="s">
        <v>6</v>
      </c>
      <c r="E3" s="10" t="s">
        <v>7</v>
      </c>
      <c r="F3" s="10" t="s">
        <v>8</v>
      </c>
      <c r="G3" s="10" t="s">
        <v>9</v>
      </c>
      <c r="H3" s="10" t="s">
        <v>10</v>
      </c>
      <c r="I3" s="10" t="s">
        <v>11</v>
      </c>
      <c r="J3" s="10" t="s">
        <v>25</v>
      </c>
      <c r="K3" s="11" t="s">
        <v>26</v>
      </c>
      <c r="L3" s="5"/>
      <c r="M3" s="5"/>
      <c r="N3" s="5"/>
      <c r="O3" s="5"/>
    </row>
    <row r="4" spans="1:15" x14ac:dyDescent="0.2">
      <c r="A4" s="73" t="s">
        <v>31</v>
      </c>
      <c r="B4" s="73"/>
      <c r="C4" s="73"/>
      <c r="D4" s="18">
        <f>'Pricing Score Calculation'!E5</f>
        <v>30</v>
      </c>
      <c r="E4" s="26">
        <v>8</v>
      </c>
      <c r="F4" s="26">
        <v>6</v>
      </c>
      <c r="G4" s="26">
        <v>9</v>
      </c>
      <c r="H4" s="26">
        <v>6</v>
      </c>
      <c r="I4" s="26">
        <v>3</v>
      </c>
      <c r="J4" s="20">
        <f>'HUB Evaluator'!J4</f>
        <v>10</v>
      </c>
      <c r="K4" s="19">
        <f>SUM(D4:J4)</f>
        <v>72</v>
      </c>
    </row>
    <row r="5" spans="1:15" x14ac:dyDescent="0.2">
      <c r="A5" s="73" t="s">
        <v>32</v>
      </c>
      <c r="B5" s="73"/>
      <c r="C5" s="73"/>
      <c r="D5" s="18">
        <f>'Pricing Score Calculation'!E6</f>
        <v>27.338103727714749</v>
      </c>
      <c r="E5" s="26">
        <v>20</v>
      </c>
      <c r="F5" s="26">
        <v>10</v>
      </c>
      <c r="G5" s="26">
        <v>10.5</v>
      </c>
      <c r="H5" s="26">
        <v>6</v>
      </c>
      <c r="I5" s="26">
        <v>3</v>
      </c>
      <c r="J5" s="20">
        <f>'HUB Evaluator'!J5</f>
        <v>10</v>
      </c>
      <c r="K5" s="19">
        <f t="shared" ref="K5" si="0">SUM(D5:J5)</f>
        <v>86.838103727714753</v>
      </c>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
  <sheetViews>
    <sheetView workbookViewId="0">
      <selection activeCell="E13" sqref="E13"/>
    </sheetView>
  </sheetViews>
  <sheetFormatPr defaultRowHeight="12.75" x14ac:dyDescent="0.2"/>
  <cols>
    <col min="1" max="9" width="9.140625" style="6"/>
    <col min="10" max="10" width="9.85546875" style="6" bestFit="1" customWidth="1"/>
    <col min="11" max="11" width="14.42578125" style="6" bestFit="1" customWidth="1"/>
    <col min="12" max="16384" width="9.140625" style="6"/>
  </cols>
  <sheetData>
    <row r="1" spans="1:15" ht="15.75" x14ac:dyDescent="0.25">
      <c r="A1" s="8" t="s">
        <v>0</v>
      </c>
      <c r="B1" s="7"/>
      <c r="C1" s="7"/>
      <c r="D1" s="7"/>
      <c r="E1" s="4"/>
      <c r="F1" s="4"/>
      <c r="G1" s="4"/>
      <c r="H1" s="4"/>
      <c r="I1" s="4"/>
    </row>
    <row r="2" spans="1:15" ht="15.75" x14ac:dyDescent="0.25">
      <c r="A2" s="4"/>
      <c r="B2" s="3"/>
      <c r="C2" s="3"/>
      <c r="D2" s="3"/>
      <c r="E2" s="3"/>
      <c r="F2" s="3"/>
      <c r="G2" s="3"/>
      <c r="H2" s="3"/>
      <c r="I2" s="3"/>
      <c r="J2" s="3"/>
    </row>
    <row r="3" spans="1:15" x14ac:dyDescent="0.2">
      <c r="A3" s="72"/>
      <c r="B3" s="72"/>
      <c r="C3" s="72"/>
      <c r="D3" s="17" t="s">
        <v>6</v>
      </c>
      <c r="E3" s="10" t="s">
        <v>7</v>
      </c>
      <c r="F3" s="10" t="s">
        <v>8</v>
      </c>
      <c r="G3" s="10" t="s">
        <v>9</v>
      </c>
      <c r="H3" s="10" t="s">
        <v>10</v>
      </c>
      <c r="I3" s="10" t="s">
        <v>11</v>
      </c>
      <c r="J3" s="10" t="s">
        <v>25</v>
      </c>
      <c r="K3" s="11" t="s">
        <v>26</v>
      </c>
      <c r="L3" s="5"/>
      <c r="M3" s="5"/>
      <c r="N3" s="5"/>
      <c r="O3" s="5"/>
    </row>
    <row r="4" spans="1:15" x14ac:dyDescent="0.2">
      <c r="A4" s="73" t="s">
        <v>31</v>
      </c>
      <c r="B4" s="73"/>
      <c r="C4" s="73"/>
      <c r="D4" s="18">
        <f>'Pricing Score Calculation'!E5</f>
        <v>30</v>
      </c>
      <c r="E4" s="27">
        <v>4</v>
      </c>
      <c r="F4" s="27">
        <v>2</v>
      </c>
      <c r="G4" s="27">
        <v>6</v>
      </c>
      <c r="H4" s="27">
        <v>4</v>
      </c>
      <c r="I4" s="27">
        <v>4</v>
      </c>
      <c r="J4" s="20">
        <f>'HUB Evaluator'!J4</f>
        <v>10</v>
      </c>
      <c r="K4" s="19">
        <f>SUM(D4:J4)</f>
        <v>60</v>
      </c>
    </row>
    <row r="5" spans="1:15" x14ac:dyDescent="0.2">
      <c r="A5" s="73" t="s">
        <v>32</v>
      </c>
      <c r="B5" s="73"/>
      <c r="C5" s="73"/>
      <c r="D5" s="18">
        <f>'Pricing Score Calculation'!E6</f>
        <v>27.338103727714749</v>
      </c>
      <c r="E5" s="27">
        <v>20</v>
      </c>
      <c r="F5" s="27">
        <v>10</v>
      </c>
      <c r="G5" s="27">
        <v>12</v>
      </c>
      <c r="H5" s="27">
        <v>4</v>
      </c>
      <c r="I5" s="27">
        <v>4</v>
      </c>
      <c r="J5" s="20">
        <f>'HUB Evaluator'!J5</f>
        <v>10</v>
      </c>
      <c r="K5" s="19">
        <f t="shared" ref="K5" si="0">SUM(D5:J5)</f>
        <v>87.338103727714753</v>
      </c>
    </row>
  </sheetData>
  <mergeCells count="3">
    <mergeCell ref="A3:C3"/>
    <mergeCell ref="A4:C4"/>
    <mergeCell ref="A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
  <sheetViews>
    <sheetView workbookViewId="0">
      <selection activeCell="R47" sqref="R47"/>
    </sheetView>
  </sheetViews>
  <sheetFormatPr defaultRowHeight="12.75" x14ac:dyDescent="0.2"/>
  <cols>
    <col min="1" max="9" width="9.140625" style="6"/>
    <col min="10" max="10" width="15" style="6" bestFit="1" customWidth="1"/>
    <col min="11" max="11" width="14.42578125" style="6" bestFit="1" customWidth="1"/>
    <col min="12" max="16384" width="9.140625" style="6"/>
  </cols>
  <sheetData>
    <row r="1" spans="1:15" ht="15.75" x14ac:dyDescent="0.25">
      <c r="A1" s="8" t="s">
        <v>0</v>
      </c>
      <c r="B1" s="7"/>
      <c r="C1" s="7"/>
      <c r="D1" s="7"/>
      <c r="E1" s="4"/>
      <c r="F1" s="4"/>
      <c r="G1" s="4"/>
      <c r="H1" s="4"/>
      <c r="I1" s="4"/>
    </row>
    <row r="2" spans="1:15" ht="15.75" x14ac:dyDescent="0.25">
      <c r="A2" s="4"/>
      <c r="B2" s="3"/>
      <c r="C2" s="3"/>
      <c r="D2" s="3"/>
      <c r="E2" s="3"/>
      <c r="F2" s="3"/>
      <c r="G2" s="3"/>
      <c r="H2" s="3"/>
      <c r="I2" s="3"/>
      <c r="J2" s="3"/>
    </row>
    <row r="3" spans="1:15" x14ac:dyDescent="0.2">
      <c r="A3" s="72"/>
      <c r="B3" s="72"/>
      <c r="C3" s="72"/>
      <c r="D3" s="17" t="s">
        <v>6</v>
      </c>
      <c r="E3" s="10" t="s">
        <v>7</v>
      </c>
      <c r="F3" s="10" t="s">
        <v>8</v>
      </c>
      <c r="G3" s="10" t="s">
        <v>9</v>
      </c>
      <c r="H3" s="10" t="s">
        <v>10</v>
      </c>
      <c r="I3" s="10" t="s">
        <v>11</v>
      </c>
      <c r="J3" s="10" t="s">
        <v>25</v>
      </c>
      <c r="K3" s="11" t="s">
        <v>26</v>
      </c>
      <c r="L3" s="5"/>
      <c r="M3" s="5"/>
      <c r="N3" s="5"/>
      <c r="O3" s="5"/>
    </row>
    <row r="4" spans="1:15" x14ac:dyDescent="0.2">
      <c r="A4" s="73" t="s">
        <v>31</v>
      </c>
      <c r="B4" s="73"/>
      <c r="C4" s="73"/>
      <c r="D4" s="21">
        <v>0</v>
      </c>
      <c r="E4" s="21">
        <v>0</v>
      </c>
      <c r="F4" s="21">
        <v>0</v>
      </c>
      <c r="G4" s="21">
        <v>0</v>
      </c>
      <c r="H4" s="21">
        <v>0</v>
      </c>
      <c r="I4" s="21">
        <v>0</v>
      </c>
      <c r="J4" s="21">
        <v>10</v>
      </c>
      <c r="K4" s="19">
        <f>SUM(D4:J4)</f>
        <v>10</v>
      </c>
    </row>
    <row r="5" spans="1:15" x14ac:dyDescent="0.2">
      <c r="A5" s="73" t="s">
        <v>32</v>
      </c>
      <c r="B5" s="73"/>
      <c r="C5" s="73"/>
      <c r="D5" s="21">
        <v>0</v>
      </c>
      <c r="E5" s="21">
        <v>0</v>
      </c>
      <c r="F5" s="21">
        <v>0</v>
      </c>
      <c r="G5" s="21">
        <v>0</v>
      </c>
      <c r="H5" s="21">
        <v>0</v>
      </c>
      <c r="I5" s="21">
        <v>0</v>
      </c>
      <c r="J5" s="21">
        <v>10</v>
      </c>
      <c r="K5" s="19">
        <f t="shared" ref="K5" si="0">SUM(D5:J5)</f>
        <v>10</v>
      </c>
    </row>
  </sheetData>
  <mergeCells count="3">
    <mergeCell ref="A3:C3"/>
    <mergeCell ref="A4:C4"/>
    <mergeCell ref="A5: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
  <sheetViews>
    <sheetView workbookViewId="0">
      <selection activeCell="C23" sqref="C23"/>
    </sheetView>
  </sheetViews>
  <sheetFormatPr defaultRowHeight="12.75" x14ac:dyDescent="0.2"/>
  <cols>
    <col min="1" max="1" width="36.140625" style="6" customWidth="1"/>
    <col min="2" max="2" width="23.5703125" style="6" customWidth="1"/>
    <col min="3" max="3" width="13.28515625" style="6" customWidth="1"/>
    <col min="4" max="4" width="14.5703125" style="6" bestFit="1" customWidth="1"/>
    <col min="5" max="5" width="13.28515625" style="6" customWidth="1"/>
    <col min="6" max="6" width="16.85546875" style="6" customWidth="1"/>
    <col min="7" max="16384" width="9.140625" style="6"/>
  </cols>
  <sheetData>
    <row r="1" spans="1:16" ht="24" customHeight="1" thickBot="1" x14ac:dyDescent="0.25">
      <c r="A1" s="78" t="s">
        <v>23</v>
      </c>
      <c r="B1" s="78"/>
      <c r="C1" s="14"/>
      <c r="D1" s="14"/>
      <c r="E1" s="14"/>
    </row>
    <row r="2" spans="1:16" x14ac:dyDescent="0.2">
      <c r="A2" s="80" t="s">
        <v>17</v>
      </c>
      <c r="B2" s="83" t="s">
        <v>18</v>
      </c>
      <c r="C2" s="86" t="s">
        <v>21</v>
      </c>
      <c r="D2" s="86" t="s">
        <v>19</v>
      </c>
      <c r="E2" s="86" t="s">
        <v>20</v>
      </c>
      <c r="G2" s="79" t="s">
        <v>29</v>
      </c>
      <c r="H2" s="79"/>
      <c r="I2" s="79"/>
      <c r="J2" s="79"/>
      <c r="K2" s="79"/>
      <c r="L2" s="79"/>
      <c r="M2" s="79"/>
      <c r="N2" s="79"/>
      <c r="O2" s="79"/>
      <c r="P2" s="79"/>
    </row>
    <row r="3" spans="1:16" x14ac:dyDescent="0.2">
      <c r="A3" s="81"/>
      <c r="B3" s="84"/>
      <c r="C3" s="87"/>
      <c r="D3" s="87"/>
      <c r="E3" s="87"/>
      <c r="G3" s="79"/>
      <c r="H3" s="79"/>
      <c r="I3" s="79"/>
      <c r="J3" s="79"/>
      <c r="K3" s="79"/>
      <c r="L3" s="79"/>
      <c r="M3" s="79"/>
      <c r="N3" s="79"/>
      <c r="O3" s="79"/>
      <c r="P3" s="79"/>
    </row>
    <row r="4" spans="1:16" ht="13.5" thickBot="1" x14ac:dyDescent="0.25">
      <c r="A4" s="82"/>
      <c r="B4" s="85"/>
      <c r="C4" s="88"/>
      <c r="D4" s="88"/>
      <c r="E4" s="88"/>
      <c r="G4" s="79"/>
      <c r="H4" s="79"/>
      <c r="I4" s="79"/>
      <c r="J4" s="79"/>
      <c r="K4" s="79"/>
      <c r="L4" s="79"/>
      <c r="M4" s="79"/>
      <c r="N4" s="79"/>
      <c r="O4" s="79"/>
      <c r="P4" s="79"/>
    </row>
    <row r="5" spans="1:16" x14ac:dyDescent="0.2">
      <c r="A5" s="12" t="str">
        <f>'Evaluator 1'!A4:C4</f>
        <v>Gutier, LLC</v>
      </c>
      <c r="B5" s="16">
        <v>11807327</v>
      </c>
      <c r="C5" s="74">
        <v>30</v>
      </c>
      <c r="D5" s="76">
        <f>MIN(B5:B6)</f>
        <v>11807327</v>
      </c>
      <c r="E5" s="13">
        <f>$C$5*($D$5/B5)</f>
        <v>30</v>
      </c>
    </row>
    <row r="6" spans="1:16" x14ac:dyDescent="0.2">
      <c r="A6" s="12" t="str">
        <f>'Evaluator 1'!A5:C5</f>
        <v xml:space="preserve">J.T. Vaugh Construction </v>
      </c>
      <c r="B6" s="16">
        <v>12957000</v>
      </c>
      <c r="C6" s="75"/>
      <c r="D6" s="77"/>
      <c r="E6" s="13">
        <f t="shared" ref="E6" si="0">$C$5*($D$5/B6)</f>
        <v>27.338103727714749</v>
      </c>
    </row>
    <row r="7" spans="1:16" x14ac:dyDescent="0.2">
      <c r="I7" s="15"/>
      <c r="J7" s="15"/>
      <c r="K7" s="15"/>
      <c r="L7" s="15"/>
      <c r="M7" s="15"/>
      <c r="N7" s="15"/>
      <c r="O7" s="15"/>
    </row>
  </sheetData>
  <mergeCells count="9">
    <mergeCell ref="C5:C6"/>
    <mergeCell ref="D5:D6"/>
    <mergeCell ref="A1:B1"/>
    <mergeCell ref="G2:P4"/>
    <mergeCell ref="A2:A4"/>
    <mergeCell ref="B2:B4"/>
    <mergeCell ref="C2:C4"/>
    <mergeCell ref="D2:D4"/>
    <mergeCell ref="E2:E4"/>
  </mergeCell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Evaluator 1</vt:lpstr>
      <vt:lpstr>Evaluator 2</vt:lpstr>
      <vt:lpstr>Evaluator 3</vt:lpstr>
      <vt:lpstr>Evaluator 4</vt:lpstr>
      <vt:lpstr>Evaluator 5</vt:lpstr>
      <vt:lpstr>Evaluator 6</vt:lpstr>
      <vt:lpstr>Evaluator 7</vt:lpstr>
      <vt:lpstr>HUB Evaluator</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2021-11-11T16:47:42Z</dcterms:modified>
</cp:coreProperties>
</file>