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Fiesta\"/>
    </mc:Choice>
  </mc:AlternateContent>
  <xr:revisionPtr revIDLastSave="0" documentId="8_{1CDE8315-DFC0-40C1-96AB-3F9887D1A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F33" i="4"/>
  <c r="F34" i="4"/>
  <c r="F36" i="4"/>
  <c r="F37" i="4" l="1"/>
  <c r="D35" i="4"/>
  <c r="C35" i="4"/>
  <c r="D33" i="4"/>
  <c r="C33" i="4"/>
  <c r="D34" i="4"/>
  <c r="C34" i="4"/>
  <c r="D36" i="4"/>
  <c r="C36" i="4"/>
  <c r="C27" i="4"/>
  <c r="C26" i="4"/>
  <c r="C25" i="4"/>
  <c r="C24" i="4"/>
  <c r="D37" i="4" l="1"/>
  <c r="C37" i="4"/>
  <c r="E33" i="4"/>
  <c r="E34" i="4"/>
  <c r="E35" i="4"/>
  <c r="E36" i="4"/>
  <c r="C28" i="4"/>
  <c r="E37" i="4" l="1"/>
</calcChain>
</file>

<file path=xl/sharedStrings.xml><?xml version="1.0" encoding="utf-8"?>
<sst xmlns="http://schemas.openxmlformats.org/spreadsheetml/2006/main" count="56" uniqueCount="33">
  <si>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</si>
  <si>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</si>
  <si>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</si>
  <si>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</si>
  <si>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</si>
  <si>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</si>
  <si>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</si>
  <si>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</si>
  <si>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</si>
  <si>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</si>
  <si>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</si>
  <si>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</si>
  <si>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</si>
  <si>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</si>
  <si>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</si>
  <si>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</si>
  <si>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</si>
  <si>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</si>
  <si>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</si>
  <si>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</si>
  <si>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</si>
  <si>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</si>
  <si>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</si>
  <si>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</si>
  <si>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</si>
  <si>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t>Auxilliary Sales and Service</t>
  </si>
  <si>
    <t>Scholarships</t>
  </si>
  <si>
    <t>Student Center Fee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</si>
  <si>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Frontier Fiesta</t>
    </r>
  </si>
  <si>
    <t>Frontier Fiesta</t>
  </si>
  <si>
    <t>Program</t>
  </si>
  <si>
    <t>(Multiple Items)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</si>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</sst>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25-472B-B260-2ECB91DCBD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25-472B-B260-2ECB91DCB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Wkst'!$B$24:$B$27</c:f>
              <c:strCache>
                <c:ptCount val="4"/>
                <c:pt idx="0">
                  <c:v>Auxilliary Sales and Service</c:v>
                </c:pt>
                <c:pt idx="1">
                  <c:v>Private Donations/Gifts</c:v>
                </c:pt>
                <c:pt idx="2">
                  <c:v>Scholarships</c:v>
                </c:pt>
                <c:pt idx="3">
                  <c:v>Student Service Fee</c:v>
                </c:pt>
              </c:strCache>
            </c:strRef>
          </c:cat>
          <c:val>
            <c:numRef>
              <c:f>'Bdgt Wkst'!$C$24:$C$27</c:f>
              <c:numCache>
                <c:formatCode>0.00%</c:formatCode>
                <c:ptCount val="4"/>
                <c:pt idx="0">
                  <c:v>0.10248229191397637</c:v>
                </c:pt>
                <c:pt idx="1">
                  <c:v>3.4160763971325453E-3</c:v>
                </c:pt>
                <c:pt idx="2">
                  <c:v>6.8321527942650905E-3</c:v>
                </c:pt>
                <c:pt idx="3">
                  <c:v>0.88726947889462604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  <cell r="B6">
            <v>10747</v>
          </cell>
          <cell r="C6">
            <v>35587.42</v>
          </cell>
        </row>
        <row r="7">
          <cell r="A7" t="str">
            <v>Maintenance &amp; Ops</v>
          </cell>
          <cell r="B7">
            <v>587100</v>
          </cell>
          <cell r="C7">
            <v>562789.89</v>
          </cell>
        </row>
        <row r="8">
          <cell r="A8" t="str">
            <v>Salary and Wage</v>
          </cell>
          <cell r="B8">
            <v>30319</v>
          </cell>
          <cell r="C8">
            <v>29545.71</v>
          </cell>
        </row>
        <row r="9">
          <cell r="A9" t="str">
            <v>Travel &amp; Business</v>
          </cell>
          <cell r="B9">
            <v>2500</v>
          </cell>
          <cell r="C9">
            <v>787.87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  <cell r="B5">
            <v>30520</v>
          </cell>
        </row>
        <row r="6">
          <cell r="A6" t="str">
            <v>Maintenance &amp; Ops</v>
          </cell>
          <cell r="B6">
            <v>421900</v>
          </cell>
        </row>
        <row r="7">
          <cell r="A7" t="str">
            <v>Salary and Wage</v>
          </cell>
          <cell r="B7">
            <v>64547</v>
          </cell>
        </row>
        <row r="8">
          <cell r="A8" t="str">
            <v>Travel &amp; Business</v>
          </cell>
          <cell r="B8">
            <v>2500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381105324072" createdVersion="6" refreshedVersion="8" minRefreshableVersion="3" recordCount="302" xr:uid="{3D707732-BFA1-44AA-B369-BD79541E503B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x v="0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x v="1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x v="1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x v="2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x v="2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x v="3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x v="3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x v="4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x v="4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x v="5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x v="5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x v="5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x v="6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x v="6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x v="6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x v="7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x v="8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x v="8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x v="9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x v="9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x v="10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x v="11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x v="12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x v="13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x v="14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x v="15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x v="16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x v="16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x v="1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x v="1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x v="18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x v="19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x v="19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x v="20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x v="20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x v="2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x v="2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x v="22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x v="22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x v="23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x v="23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x v="24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x v="24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x v="25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x v="25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x v="26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x v="27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x v="27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x v="27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x v="2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x v="2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x v="29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x v="29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x v="30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x v="30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x v="31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x v="32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x v="32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x v="33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x v="33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x v="33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x v="33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x v="34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x v="34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x v="34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x v="3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x v="36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x v="36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x v="37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x v="37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x v="38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x v="38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x v="39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x v="39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x v="40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x v="40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x v="41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x v="41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x v="4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x v="4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x v="43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x v="43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x v="44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x v="44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x v="4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x v="4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x v="4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x v="4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x v="4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x v="48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x v="48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x v="49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x v="49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x v="50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x v="50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x v="51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x v="51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x v="52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x v="53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x v="54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x v="54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x v="55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x v="55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x v="56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x v="56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x v="57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x v="58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x v="59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x v="60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x v="61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x v="62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x v="63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x v="57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x v="64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x v="60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x v="62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x v="63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x v="65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x v="57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x v="57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x v="64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x v="64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x v="65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x v="65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x v="66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x v="66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x v="67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x v="67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x v="68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x v="68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x v="69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x v="69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x v="7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x v="7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x v="71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x v="71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x v="72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x v="73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x v="74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x v="75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x v="76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x v="77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x v="78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x v="79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x v="80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x v="81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x v="82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x v="83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x v="8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x v="8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x v="86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x v="86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x v="87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x v="88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x v="89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x v="90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x v="91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x v="9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5"/>
    <x v="11"/>
    <x v="72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x v="72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x v="74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x v="74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x v="75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x v="75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x v="76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x v="76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x v="77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x v="78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x v="78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x v="79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x v="80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x v="80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x v="81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x v="81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x v="82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x v="82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x v="93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x v="93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x v="94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x v="95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x v="95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x v="96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x v="97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x v="98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x v="99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5"/>
    <x v="12"/>
    <x v="96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x v="96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x v="97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x v="97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x v="100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x v="100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x v="99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x v="99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x v="101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x v="101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x v="102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x v="103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x v="73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x v="104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x v="105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x v="106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x v="107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x v="108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x v="109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x v="102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x v="11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x v="111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x v="112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x v="113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x v="114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x v="115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x v="116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x v="117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x v="118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x v="11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x v="120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x v="120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x v="121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x v="121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x v="122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x v="122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x v="123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x v="123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x v="124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x v="124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x v="125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x v="125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x v="126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x v="126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x v="102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x v="102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x v="127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x v="127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x v="128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x v="128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x v="129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x v="129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x v="130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x v="130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x v="131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x v="131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x v="131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x v="131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x v="131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x v="132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x v="132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x v="133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x v="133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x v="134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x v="134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x v="135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x v="135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x v="135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x v="136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x v="136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x v="137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x v="137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x v="13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x v="13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x v="13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x v="13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x v="1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x v="1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x v="1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5"/>
    <x v="17"/>
    <x v="142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x v="142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x v="143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x v="143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x v="14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x v="14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x v="145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x v="145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x v="146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x v="147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x v="147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x v="148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x v="149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x v="149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x v="150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x v="151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x v="152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x v="151"/>
    <x v="0"/>
    <s v="CTR STU ADVOCACY&amp;COMMUNITY"/>
    <x v="0"/>
    <n v="170072"/>
    <n v="170072"/>
    <n v="0"/>
    <n v="0"/>
    <n v="0"/>
    <n v="0"/>
    <n v="170072"/>
    <x v="0"/>
    <x v="24"/>
    <x v="0"/>
    <x v="0"/>
    <x v="0"/>
    <n v="74225"/>
    <x v="0"/>
    <x v="12"/>
  </r>
  <r>
    <x v="0"/>
    <x v="5"/>
    <x v="20"/>
    <x v="151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x v="151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x v="153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x v="153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x v="154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x v="154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x v="155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x v="155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x v="150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x v="150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x v="156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x v="156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x v="157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x v="157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x v="158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x v="158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x v="159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  <r>
    <x v="0"/>
    <x v="2"/>
    <x v="21"/>
    <x v="159"/>
    <x v="0"/>
    <s v="WRC RESOURCE CENTER"/>
    <x v="0"/>
    <n v="500"/>
    <n v="500"/>
    <n v="0"/>
    <n v="0"/>
    <n v="0"/>
    <n v="0"/>
    <n v="500"/>
    <x v="0"/>
    <x v="25"/>
    <x v="0"/>
    <x v="0"/>
    <x v="0"/>
    <n v="48637"/>
    <x v="0"/>
    <x v="2"/>
  </r>
  <r>
    <x v="0"/>
    <x v="2"/>
    <x v="21"/>
    <x v="160"/>
    <x v="0"/>
    <s v="WOMEN'S RESOURCE CENTER DEVELO"/>
    <x v="1"/>
    <n v="-3000"/>
    <n v="-3000"/>
    <n v="0"/>
    <n v="0"/>
    <n v="0"/>
    <n v="0"/>
    <n v="-3000"/>
    <x v="0"/>
    <x v="25"/>
    <x v="0"/>
    <x v="0"/>
    <x v="0"/>
    <n v="54429"/>
    <x v="0"/>
    <x v="2"/>
  </r>
  <r>
    <x v="0"/>
    <x v="2"/>
    <x v="21"/>
    <x v="160"/>
    <x v="0"/>
    <s v="WOMEN'S RESOURCE CENTER DEVELO"/>
    <x v="0"/>
    <n v="3000"/>
    <n v="3000"/>
    <n v="0"/>
    <n v="0"/>
    <n v="0"/>
    <n v="0"/>
    <n v="3000"/>
    <x v="0"/>
    <x v="25"/>
    <x v="0"/>
    <x v="0"/>
    <x v="0"/>
    <n v="54429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70C9F8-7DD2-44EE-AA34-B33D3B7D15B2}" name="PivotTable7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4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x="61"/>
        <item h="1" x="62"/>
        <item h="1" x="63"/>
        <item h="1" x="139"/>
        <item h="1" x="142"/>
        <item h="1" x="132"/>
        <item h="1" x="113"/>
        <item h="1" x="141"/>
        <item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/>
    </i>
    <i>
      <x v="9"/>
    </i>
    <i>
      <x v="11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0AAF8-C280-4128-B38F-65286DB1FBD4}" name="PivotTable7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11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x="61"/>
        <item h="1" x="62"/>
        <item h="1" x="63"/>
        <item h="1" x="139"/>
        <item h="1" x="142"/>
        <item h="1" x="132"/>
        <item h="1" x="113"/>
        <item h="1" x="141"/>
        <item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6">
    <i>
      <x/>
    </i>
    <i>
      <x v="9"/>
    </i>
    <i>
      <x v="11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8"/>
  <sheetViews>
    <sheetView tabSelected="1" topLeftCell="B24" zoomScale="130" zoomScaleNormal="130" workbookViewId="0">
      <selection activeCell="G20" sqref="G20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4.33203125" customWidth="1"/>
  </cols>
  <sheetData>
    <row r="1" spans="2:5" ht="18" x14ac:dyDescent="0.35">
      <c r="B1" s="12" t="s">
        <v>8</v>
      </c>
    </row>
    <row r="2" spans="2:5" x14ac:dyDescent="0.3">
      <c r="B2" t="s">
        <v>28</v>
      </c>
    </row>
    <row r="3" spans="2:5" x14ac:dyDescent="0.3">
      <c r="B3" t="s">
        <v>23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25</v>
      </c>
      <c r="C24" s="14">
        <f>VLOOKUP(B24,'Pivot H0224'!A5:B10,2,FALSE)</f>
        <v>0.10248229191397637</v>
      </c>
    </row>
    <row r="25" spans="1:6" x14ac:dyDescent="0.3">
      <c r="A25" t="s">
        <v>2</v>
      </c>
      <c r="B25" s="2" t="s">
        <v>22</v>
      </c>
      <c r="C25" s="14">
        <f>VLOOKUP(B25,'Pivot H0224'!A7:B12,2,FALSE)</f>
        <v>3.4160763971325453E-3</v>
      </c>
    </row>
    <row r="26" spans="1:6" x14ac:dyDescent="0.3">
      <c r="A26" t="s">
        <v>2</v>
      </c>
      <c r="B26" s="2" t="s">
        <v>26</v>
      </c>
      <c r="C26" s="14">
        <f>VLOOKUP(B26,'Pivot H0224'!A8:B13,2,FALSE)</f>
        <v>6.8321527942650905E-3</v>
      </c>
    </row>
    <row r="27" spans="1:6" x14ac:dyDescent="0.3">
      <c r="A27" t="s">
        <v>2</v>
      </c>
      <c r="B27" s="2" t="s">
        <v>4</v>
      </c>
      <c r="C27" s="14">
        <f>VLOOKUP(B27,'Pivot H0224'!A10:B15,2,FALSE)</f>
        <v>0.88726947889462604</v>
      </c>
    </row>
    <row r="28" spans="1:6" ht="15" thickBot="1" x14ac:dyDescent="0.35">
      <c r="A28" t="s">
        <v>2</v>
      </c>
      <c r="B28" t="s">
        <v>6</v>
      </c>
      <c r="C28" s="15">
        <f>SUM(C24:C27)</f>
        <v>1</v>
      </c>
    </row>
    <row r="29" spans="1:6" ht="15" thickTop="1" x14ac:dyDescent="0.3"/>
    <row r="31" spans="1:6" x14ac:dyDescent="0.3">
      <c r="B31" s="8" t="s">
        <v>19</v>
      </c>
      <c r="C31" s="7"/>
      <c r="D31" s="7"/>
      <c r="E31" s="7"/>
      <c r="F31" s="7"/>
    </row>
    <row r="32" spans="1:6" x14ac:dyDescent="0.3">
      <c r="B32" s="10" t="s">
        <v>12</v>
      </c>
      <c r="C32" s="10" t="s">
        <v>13</v>
      </c>
      <c r="D32" s="10" t="s">
        <v>14</v>
      </c>
      <c r="E32" s="10" t="s">
        <v>32</v>
      </c>
      <c r="F32" s="10" t="s">
        <v>15</v>
      </c>
    </row>
    <row r="33" spans="2:6" x14ac:dyDescent="0.3">
      <c r="B33" s="2" t="s">
        <v>11</v>
      </c>
      <c r="C33" s="3">
        <f>VLOOKUP(B33,'[1]H0224-FF'!$A$6:$B$9,2,FALSE)</f>
        <v>30319</v>
      </c>
      <c r="D33" s="3">
        <f>VLOOKUP(B33,'[1]H0224-FF'!$A$6:$C$9,3,FALSE)</f>
        <v>29545.71</v>
      </c>
      <c r="E33" s="3">
        <f>C33-D33</f>
        <v>773.29000000000087</v>
      </c>
      <c r="F33" s="3">
        <f>VLOOKUP(B33,'[2]Pivot-H0224-FF'!$A$5:$B$8,2,FALSE)</f>
        <v>64547</v>
      </c>
    </row>
    <row r="34" spans="2:6" x14ac:dyDescent="0.3">
      <c r="B34" t="s">
        <v>16</v>
      </c>
      <c r="C34" s="17">
        <f>VLOOKUP(B34,'[1]H0224-FF'!$A$6:$B$9,2,FALSE)</f>
        <v>587100</v>
      </c>
      <c r="D34" s="17">
        <f>VLOOKUP(B34,'[1]H0224-FF'!$A$6:$C$9,3,FALSE)</f>
        <v>562789.89</v>
      </c>
      <c r="E34" s="17">
        <f t="shared" ref="E34" si="0">C34-D34</f>
        <v>24310.109999999986</v>
      </c>
      <c r="F34" s="17">
        <f>VLOOKUP(B34,'[2]Pivot-H0224-FF'!$A$5:$B$8,2,FALSE)</f>
        <v>421900</v>
      </c>
    </row>
    <row r="35" spans="2:6" x14ac:dyDescent="0.3">
      <c r="B35" s="2" t="s">
        <v>21</v>
      </c>
      <c r="C35" s="17">
        <f>VLOOKUP(B35,'[1]H0224-FF'!$A$6:$B$9,2,FALSE)</f>
        <v>2500</v>
      </c>
      <c r="D35" s="17">
        <f>VLOOKUP(B35,'[1]H0224-FF'!$A$6:$C$9,3,FALSE)</f>
        <v>787.87</v>
      </c>
      <c r="E35" s="17">
        <f>C35-D35</f>
        <v>1712.13</v>
      </c>
      <c r="F35" s="17">
        <f>VLOOKUP(B35,'[2]Pivot-H0224-FF'!$A$5:$B$8,2,FALSE)</f>
        <v>2500</v>
      </c>
    </row>
    <row r="36" spans="2:6" x14ac:dyDescent="0.3">
      <c r="B36" t="s">
        <v>18</v>
      </c>
      <c r="C36" s="17">
        <f>VLOOKUP(B36,'[1]H0224-FF'!$A$6:$B$9,2,FALSE)</f>
        <v>10747</v>
      </c>
      <c r="D36" s="17">
        <f>VLOOKUP(B36,'[1]H0224-FF'!$A$6:$C$9,3,FALSE)</f>
        <v>35587.42</v>
      </c>
      <c r="E36" s="17">
        <f>C36-D36</f>
        <v>-24840.42</v>
      </c>
      <c r="F36" s="17">
        <f>VLOOKUP(B36,'[2]Pivot-H0224-FF'!$A$5:$B$8,2,FALSE)</f>
        <v>30520</v>
      </c>
    </row>
    <row r="37" spans="2:6" ht="15" thickBot="1" x14ac:dyDescent="0.35">
      <c r="B37" s="9" t="s">
        <v>17</v>
      </c>
      <c r="C37" s="11">
        <f>SUM(C33:C36)</f>
        <v>630666</v>
      </c>
      <c r="D37" s="11">
        <f t="shared" ref="D37:F37" si="1">SUM(D33:D36)</f>
        <v>628710.89</v>
      </c>
      <c r="E37" s="11">
        <f t="shared" si="1"/>
        <v>1955.1099999999897</v>
      </c>
      <c r="F37" s="11">
        <f t="shared" si="1"/>
        <v>519467</v>
      </c>
    </row>
    <row r="38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4"/>
  <sheetViews>
    <sheetView workbookViewId="0">
      <selection activeCell="D24" sqref="D24"/>
    </sheetView>
  </sheetViews>
  <sheetFormatPr defaultRowHeight="14.4" x14ac:dyDescent="0.3"/>
  <cols>
    <col min="1" max="1" width="25.5546875" bestFit="1" customWidth="1"/>
    <col min="2" max="2" width="21.44140625" bestFit="1" customWidth="1"/>
  </cols>
  <sheetData>
    <row r="1" spans="1:4" x14ac:dyDescent="0.3">
      <c r="A1" s="1" t="s">
        <v>0</v>
      </c>
      <c r="B1" t="s">
        <v>24</v>
      </c>
      <c r="D1" t="s">
        <v>29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30</v>
      </c>
      <c r="B3" t="s">
        <v>31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25</v>
      </c>
      <c r="B6" s="13">
        <v>0.10248229191397637</v>
      </c>
    </row>
    <row r="7" spans="1:4" x14ac:dyDescent="0.3">
      <c r="A7" s="2" t="s">
        <v>22</v>
      </c>
      <c r="B7" s="13">
        <v>3.4160763971325453E-3</v>
      </c>
    </row>
    <row r="8" spans="1:4" x14ac:dyDescent="0.3">
      <c r="A8" s="2" t="s">
        <v>26</v>
      </c>
      <c r="B8" s="13">
        <v>6.8321527942650905E-3</v>
      </c>
    </row>
    <row r="9" spans="1:4" x14ac:dyDescent="0.3">
      <c r="A9" s="2" t="s">
        <v>27</v>
      </c>
      <c r="B9" s="13">
        <v>0</v>
      </c>
    </row>
    <row r="10" spans="1:4" x14ac:dyDescent="0.3">
      <c r="A10" s="2" t="s">
        <v>4</v>
      </c>
      <c r="B10" s="13">
        <v>0.88726947889462604</v>
      </c>
    </row>
    <row r="11" spans="1:4" x14ac:dyDescent="0.3">
      <c r="A11" s="2" t="s">
        <v>6</v>
      </c>
      <c r="B11" s="13">
        <v>1</v>
      </c>
    </row>
    <row r="14" spans="1:4" x14ac:dyDescent="0.3">
      <c r="A14" s="1" t="s">
        <v>0</v>
      </c>
      <c r="B14" t="s">
        <v>24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30</v>
      </c>
      <c r="B16" t="s">
        <v>31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25</v>
      </c>
      <c r="B19" s="16">
        <v>60000</v>
      </c>
    </row>
    <row r="20" spans="1:2" x14ac:dyDescent="0.3">
      <c r="A20" s="2" t="s">
        <v>22</v>
      </c>
      <c r="B20" s="16">
        <v>2000</v>
      </c>
    </row>
    <row r="21" spans="1:2" x14ac:dyDescent="0.3">
      <c r="A21" s="2" t="s">
        <v>26</v>
      </c>
      <c r="B21" s="16">
        <v>4000</v>
      </c>
    </row>
    <row r="22" spans="1:2" x14ac:dyDescent="0.3">
      <c r="A22" s="2" t="s">
        <v>27</v>
      </c>
      <c r="B22" s="16">
        <v>0</v>
      </c>
    </row>
    <row r="23" spans="1:2" x14ac:dyDescent="0.3">
      <c r="A23" s="2" t="s">
        <v>4</v>
      </c>
      <c r="B23" s="16">
        <v>519467</v>
      </c>
    </row>
    <row r="24" spans="1:2" x14ac:dyDescent="0.3">
      <c r="A24" s="2" t="s">
        <v>6</v>
      </c>
      <c r="B24" s="16">
        <v>585467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90FB8D-A70B-437F-81DF-266B0A8A6C08}"/>
</file>

<file path=customXml/itemProps2.xml><?xml version="1.0" encoding="utf-8"?>
<ds:datastoreItem xmlns:ds="http://schemas.openxmlformats.org/officeDocument/2006/customXml" ds:itemID="{9C4CF86C-EDEC-45D4-B678-E6C46058CC06}"/>
</file>

<file path=customXml/itemProps3.xml><?xml version="1.0" encoding="utf-8"?>
<ds:datastoreItem xmlns:ds="http://schemas.openxmlformats.org/officeDocument/2006/customXml" ds:itemID="{CD2290F2-4DA9-4349-A1A7-05F6B9CB0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